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65469EE-2B5D-44A4-9BCA-7D98306ED9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9" i="1" l="1"/>
  <c r="E118" i="1"/>
  <c r="E117" i="1"/>
  <c r="E111" i="1"/>
  <c r="E102" i="1"/>
  <c r="E101" i="1"/>
  <c r="E100" i="1"/>
  <c r="E98" i="1"/>
  <c r="E97" i="1"/>
  <c r="E96" i="1"/>
  <c r="E93" i="1"/>
  <c r="E91" i="1"/>
  <c r="E86" i="1"/>
  <c r="E85" i="1"/>
  <c r="E72" i="1"/>
  <c r="E71" i="1"/>
  <c r="E70" i="1"/>
  <c r="E69" i="1"/>
  <c r="E68" i="1"/>
  <c r="E67" i="1"/>
  <c r="E60" i="1"/>
  <c r="E59" i="1"/>
  <c r="E56" i="1"/>
  <c r="E52" i="1"/>
  <c r="E50" i="1"/>
  <c r="E48" i="1"/>
  <c r="E45" i="1"/>
  <c r="E44" i="1"/>
  <c r="E42" i="1"/>
  <c r="E39" i="1"/>
  <c r="E34" i="1"/>
  <c r="E6" i="1"/>
</calcChain>
</file>

<file path=xl/sharedStrings.xml><?xml version="1.0" encoding="utf-8"?>
<sst xmlns="http://schemas.openxmlformats.org/spreadsheetml/2006/main" count="502" uniqueCount="229">
  <si>
    <t xml:space="preserve">Lot №1 "Turba  we demir önümleri" boýunça ýöriteleşdirme </t>
  </si>
  <si>
    <t>№ п/п</t>
  </si>
  <si>
    <t>Наименование продукции</t>
  </si>
  <si>
    <t>Тип, марка, ГОСТ, тех. условия, 
чертеж, особые требование</t>
  </si>
  <si>
    <t>Ед. изм.</t>
  </si>
  <si>
    <t>Кол-во</t>
  </si>
  <si>
    <t>Getirmegiň bazisi / 
Базис поставки</t>
  </si>
  <si>
    <t>Harydyň öndürilen ýyly / Год выпуска продукции</t>
  </si>
  <si>
    <t>Примечание</t>
  </si>
  <si>
    <t>Трубы</t>
  </si>
  <si>
    <t>Труба  ø1422х19,6  Х70 с 3-х слойным антикоррозионным полиэтиленовым покрытием.</t>
  </si>
  <si>
    <t>TDS - ISO 3183 – 2007 
Опросный лист 666-ТХ.О.13</t>
  </si>
  <si>
    <t>метр</t>
  </si>
  <si>
    <t>DAP (УКПО, Марыйская база №2) ст.Гарыбата</t>
  </si>
  <si>
    <t xml:space="preserve">Труба  ø1420х18,7  К-60 с заводской 3-х слойной полиэтиленовой изоляцией </t>
  </si>
  <si>
    <t>ТУ 14-156-77-2008</t>
  </si>
  <si>
    <t>DAP (УКПО, Анауская база №3)
ст.Аннау</t>
  </si>
  <si>
    <t xml:space="preserve">Труба  ø1420х23,2  К-60 с заводской полиэтиленовой изоляцией </t>
  </si>
  <si>
    <t>Труба Ø720x10 К60 с заводской 3-х слойкой полиэтиленовой изоляцией (ЗН-1)</t>
  </si>
  <si>
    <t>ТУ 14 156-77-2008 
ТУ 14-3 р-49-2003</t>
  </si>
  <si>
    <t>Труба d-530*11 mm</t>
  </si>
  <si>
    <t>ГОСТ10704-91/
ГОСТ10705-80</t>
  </si>
  <si>
    <t xml:space="preserve">DAP (УКПО, Анауская база №3)
ст.Аннау </t>
  </si>
  <si>
    <t>Труба д-530х9 К55 с заводской 3-х слойной полиэтиленовой изоляцией ЗПЭ класс 2</t>
  </si>
  <si>
    <t>ТУ 14-156-77-2008 
ТУ 14-156-74-2008</t>
  </si>
  <si>
    <t>DAP (УКПО, Лебапская  база №4) ст.Зергер</t>
  </si>
  <si>
    <t>Труба Ø530x8-К55 ст. 13Г1СУ Н-1 с заводским трехслойным п/э покрытием</t>
  </si>
  <si>
    <t>ТУ 14-3-1270-2001 
ТУ 14-Зр-66-2003</t>
  </si>
  <si>
    <t>Труба Ø 426х16, Ст.20</t>
  </si>
  <si>
    <t>ГОСТ 8732-78 / В20 
ГОСТ 8731-74</t>
  </si>
  <si>
    <t>Труба Ø426x10мм-К55, (Рраб. 55 кгс/см²)  с трехслойным антикоррозионным покрытием на основе экструдированного полиэтилена</t>
  </si>
  <si>
    <t xml:space="preserve">ТУ 14-3-1128-2000 </t>
  </si>
  <si>
    <t>Труба d-426*8 mm</t>
  </si>
  <si>
    <t>Труба Ø426х7, ст.3пс</t>
  </si>
  <si>
    <t>ГОСТ 10704-91</t>
  </si>
  <si>
    <t>Трубa d-325*7 mm</t>
  </si>
  <si>
    <t>Труба электросварная с плюсовым допуском с полностью сплющенным гратом  с наружным диаметром 20 мм и толщиной стенки 1,6 мм ст 09ГНФБ</t>
  </si>
  <si>
    <t>ГОСТ 10701-70 
ГОСТ 10705-80</t>
  </si>
  <si>
    <t>Труба электросварная с плюсовым допуском с полностью сплющенным гратом  с наружным диаметром 26 мм и толщиной стенки 1,8 ммст 09ГНФБ</t>
  </si>
  <si>
    <t>Труба стальная бесшовная холоднодеформированная с наружным диаметром 14 мм и толщиной стенки 2,0 мм   ст 09ГНФБ</t>
  </si>
  <si>
    <t>ГОСТ 8731-75 
ГОСТ 8733-74</t>
  </si>
  <si>
    <t xml:space="preserve">Труба d-273*7 mm </t>
  </si>
  <si>
    <t>Труба d-219*7 mm</t>
  </si>
  <si>
    <t>Труба d-219*6 mm</t>
  </si>
  <si>
    <t>Труба Ø219*4,0  ст20  PN10 кг/см²</t>
  </si>
  <si>
    <t>Труба d-159*6 mm</t>
  </si>
  <si>
    <t>Труба Ø159x6, Ст.20</t>
  </si>
  <si>
    <t>ТУ 14-3- 1128-2000</t>
  </si>
  <si>
    <t>Труба d-159*5 mm</t>
  </si>
  <si>
    <t>Труба Ø159*4,0 ст20  PN10 кг/см²</t>
  </si>
  <si>
    <t>Труба стальная электросварная Ø159х4,5 мм</t>
  </si>
  <si>
    <t>TDS 10704-92</t>
  </si>
  <si>
    <t>Труба d-133*4,5 mm</t>
  </si>
  <si>
    <t xml:space="preserve">Труба 121х3,2    </t>
  </si>
  <si>
    <t>Труба d-114*4,5 mm</t>
  </si>
  <si>
    <t>Труба Ø108x4мм ст. 20</t>
  </si>
  <si>
    <t xml:space="preserve">TDS 8732-78/B20
TDS 8731-74 </t>
  </si>
  <si>
    <t>Труба Ø108*4,0 ст20  PN10 кг/см²</t>
  </si>
  <si>
    <t>Труба стальная электросварная   Ø108х4 мм</t>
  </si>
  <si>
    <t>TDS 10704-91</t>
  </si>
  <si>
    <t>Труба Д-89*4мм</t>
  </si>
  <si>
    <t>ГОСТ 632-80</t>
  </si>
  <si>
    <t>Труба d-89*4 mm</t>
  </si>
  <si>
    <t>Труба Ø89*3,0 ст20  PN10 кг/см²</t>
  </si>
  <si>
    <t>шт</t>
  </si>
  <si>
    <t xml:space="preserve">Труба 80х80х5 </t>
  </si>
  <si>
    <t xml:space="preserve">      ГОСТ 8639-82/С235 ГОСТ  27772-88*</t>
  </si>
  <si>
    <t>тн</t>
  </si>
  <si>
    <t>Труба стальная электросварная  Ø76х3,5 мм</t>
  </si>
  <si>
    <t>Труба d-76*4,0mm</t>
  </si>
  <si>
    <t>Труба стальная электросварная  Ø70х3,5 мм</t>
  </si>
  <si>
    <t>Труба стальная электросварная  Ø57х3,5 мм</t>
  </si>
  <si>
    <t>TDS 10704-91
ГОСТ10705-80</t>
  </si>
  <si>
    <t xml:space="preserve">DAP (УКПО, Марыйская база №2) ст.Гарыбата - 711м;
DAP (УКПО, Анауская база №3)
ст.Аннау - 33653
</t>
  </si>
  <si>
    <t>Труба Ø57*3,5 ст20  PN10 кг/см²</t>
  </si>
  <si>
    <t>Труба Ø57*3,0 ст20  PN10 кг/см²</t>
  </si>
  <si>
    <t>Труба стальная электросварная  Ø50х3,5 мм</t>
  </si>
  <si>
    <t>Труба Ø50*3,5 ст20  PN10 кг/см²</t>
  </si>
  <si>
    <t>ГОСТ 3262-75</t>
  </si>
  <si>
    <t>Труба 50х2,0 ст 09ГНФБ 10 кг/см²</t>
  </si>
  <si>
    <t>Труба Ø40*3 ст20  PN10 кг/см²</t>
  </si>
  <si>
    <t>Труба Ø32*3,0 ст20  PN10 кг/см²</t>
  </si>
  <si>
    <t>Труба Ø25*3 ст20  PN10 кг/см²</t>
  </si>
  <si>
    <t xml:space="preserve">Труба  30х30х2,5  </t>
  </si>
  <si>
    <t xml:space="preserve"> ГОСТ 8639-82/С235 ГОСТ  27772-88*</t>
  </si>
  <si>
    <t>Труба Ø28</t>
  </si>
  <si>
    <t>ГОСТ  8732-78</t>
  </si>
  <si>
    <t>Труба Ø 56х5-Х25Т</t>
  </si>
  <si>
    <t>ГОСТ 9941-81</t>
  </si>
  <si>
    <t>Труба Ø 56х4-15х25Т</t>
  </si>
  <si>
    <t>Труба Ø 32х5-15Х25Т</t>
  </si>
  <si>
    <t>Труба стальная электросварная  Ø20х2,5 мм</t>
  </si>
  <si>
    <t>TDS 3262-75</t>
  </si>
  <si>
    <t>Труба Ø20*2 ст20  PN10 кг/см²</t>
  </si>
  <si>
    <t>Труба 20х1,8 ст 09ГНФБ 10 кг/см²</t>
  </si>
  <si>
    <t>Труба Ø15*2 ст20  PN10 кг/см²</t>
  </si>
  <si>
    <t>Трубка стальная нержавеющая 1/2" SST h=0,065"</t>
  </si>
  <si>
    <t>Труба ПВХ DN315 PN10 техническая</t>
  </si>
  <si>
    <t>Труба ПВХ DN160 PN10 техническая</t>
  </si>
  <si>
    <t>Труба ПВХ DN63 PN10 техническая</t>
  </si>
  <si>
    <t xml:space="preserve"> ГОСТ-18599-2001</t>
  </si>
  <si>
    <t>Металлопрокат</t>
  </si>
  <si>
    <t>Полоса 4х25</t>
  </si>
  <si>
    <t>ГОСТ 103-79</t>
  </si>
  <si>
    <t>Швеллер перфорированный 60х32х25</t>
  </si>
  <si>
    <t>ТУ36-2568-83</t>
  </si>
  <si>
    <t>Сталь листовая горячекатанная  Лист S=6мм, 700×2000</t>
  </si>
  <si>
    <t>ГОСТ 19903-74</t>
  </si>
  <si>
    <t>Сталь листовая горячекатанная  Лист S=10мм, 710×2000</t>
  </si>
  <si>
    <t>Сталь листовая горячекатанная  Лист S=16мм,1000×2500</t>
  </si>
  <si>
    <t>Сталь листовая горячекатанная  Лист S=30мм,1250×2500</t>
  </si>
  <si>
    <t>Сталь толстолистовая коррозийностойкая, жаростойкая и жаропрочная Лист S=6мм, 500×2000</t>
  </si>
  <si>
    <t>ГОСТ 7350-77</t>
  </si>
  <si>
    <t>Сталь толстолистовая коррозийностойкая, жаростойкая и жаропрочная Лист S=4мм, 350×1800</t>
  </si>
  <si>
    <t>Сталь листовая горячекатанная (от 3,0 до 160,0мм) лист 1760×420×4, ст10</t>
  </si>
  <si>
    <t>Сталь листовая горячекатанная (от 3,0 до 160,0мм) лист 1850×80×4, ст10</t>
  </si>
  <si>
    <t>Сталь листовая горячекатанная (от 3,0 до 160,0мм) накладка из листа 12×700×50, ст3</t>
  </si>
  <si>
    <t xml:space="preserve">Профиль 50х50х3   </t>
  </si>
  <si>
    <t>ГОСТ 8639-82</t>
  </si>
  <si>
    <t xml:space="preserve">Лист 4х1800х1830 </t>
  </si>
  <si>
    <t xml:space="preserve">        ГОСТ 19903-90/С235 ГОСТ  27772-88*</t>
  </si>
  <si>
    <t xml:space="preserve">Лист 4х1300х1330 </t>
  </si>
  <si>
    <t xml:space="preserve">  ГОСТ  19903-74*/С235 ГОСТ  27772-88*</t>
  </si>
  <si>
    <t xml:space="preserve">Лист 4х1225х1330                                                                 </t>
  </si>
  <si>
    <t xml:space="preserve">    ГОСТ  19903-74*/С235 ГОСТ  27772-88* </t>
  </si>
  <si>
    <t xml:space="preserve">Лист 4х940х3720                                                               </t>
  </si>
  <si>
    <t xml:space="preserve">  ГОСТ 8568-77/С235 ГОСТ  27772-88*</t>
  </si>
  <si>
    <t xml:space="preserve">Лист 10х200   L=200мм  </t>
  </si>
  <si>
    <t>ГОСТ  103-76</t>
  </si>
  <si>
    <t xml:space="preserve">Лист 10х125   L=125мм  </t>
  </si>
  <si>
    <t>ГОСТ 103-76</t>
  </si>
  <si>
    <t xml:space="preserve">Лист 10х100   L=100мм  </t>
  </si>
  <si>
    <t xml:space="preserve">Лист 10х60   L=60мм  </t>
  </si>
  <si>
    <r>
      <t xml:space="preserve">Листы алюминыевые </t>
    </r>
    <r>
      <rPr>
        <sz val="10"/>
        <rFont val="Calibri"/>
        <family val="2"/>
        <charset val="204"/>
      </rPr>
      <t>b</t>
    </r>
    <r>
      <rPr>
        <sz val="10"/>
        <rFont val="Times New Roman"/>
        <family val="1"/>
        <charset val="204"/>
      </rPr>
      <t>=0,3мм, марка АД1</t>
    </r>
  </si>
  <si>
    <t>ГОСТ 21631-76</t>
  </si>
  <si>
    <t>м2</t>
  </si>
  <si>
    <t>Лист Б-ПН-4х1250х2000</t>
  </si>
  <si>
    <t>ГОСТ 19904-90/ ГОСТ 14637-89</t>
  </si>
  <si>
    <t>Уголок 110х70х6,5</t>
  </si>
  <si>
    <t xml:space="preserve"> ГОСТ  8510-86*/С235 ГОСТ  27772-88* </t>
  </si>
  <si>
    <t xml:space="preserve">Уголок 100х100х8 </t>
  </si>
  <si>
    <t xml:space="preserve">      ГОСТ 8509-93/С235 ГОСТ  27772-88*</t>
  </si>
  <si>
    <t>Уголок 80х80х6мм</t>
  </si>
  <si>
    <t>ГОСТ 8509-93</t>
  </si>
  <si>
    <t>кг</t>
  </si>
  <si>
    <t>Уголок 70х70х5мм</t>
  </si>
  <si>
    <t xml:space="preserve">Уголок 65x65x6  для лестница </t>
  </si>
  <si>
    <t xml:space="preserve">Уголок 50х50х6 </t>
  </si>
  <si>
    <t xml:space="preserve">  ГОСТ 8509-93/С235 ГОСТ  27772-88*  </t>
  </si>
  <si>
    <t xml:space="preserve">Уголок 50х50х5 </t>
  </si>
  <si>
    <t>ГОСТ 8509-93/С235 ГОСТ  27772-88*</t>
  </si>
  <si>
    <t>Уголок 50х50х5, ст.3</t>
  </si>
  <si>
    <t>TDS 8509-93; 
ГОСТ 535-88</t>
  </si>
  <si>
    <t xml:space="preserve">Уголок 20х20х4 </t>
  </si>
  <si>
    <t>ГОСТ  8509-93/С235 ГОСТ  27772-88*</t>
  </si>
  <si>
    <t xml:space="preserve">Швеллер 12 для рама </t>
  </si>
  <si>
    <t>ГОСТ 8240-89</t>
  </si>
  <si>
    <t>Арматура Ø20 А-I</t>
  </si>
  <si>
    <t>Арматура Ø16 А-I</t>
  </si>
  <si>
    <t>ГОСТ 5781-82</t>
  </si>
  <si>
    <t>Арматура А-I Ø12мм</t>
  </si>
  <si>
    <t>ГОСТ 7417-75*</t>
  </si>
  <si>
    <t xml:space="preserve">Арматура Ø10А-I    </t>
  </si>
  <si>
    <t xml:space="preserve">   ГОСТ 5781-82*</t>
  </si>
  <si>
    <t xml:space="preserve">Арматура Ø8А-I   </t>
  </si>
  <si>
    <t>ГОСТ 5781-82*</t>
  </si>
  <si>
    <t xml:space="preserve">Арматура Ø10АIII    </t>
  </si>
  <si>
    <t>ГОСТ 5781-82
 ГОСТ 23279-85</t>
  </si>
  <si>
    <t>DAP (УКПО, Марыйская база №2) ст.Гарыбата - 2,85тн;
DAP (УКПО, Лебапская  база №4) ст.Зергер - 6,80тн</t>
  </si>
  <si>
    <t xml:space="preserve">Арматура Ø8А-III  </t>
  </si>
  <si>
    <t>Круг Ø20мм</t>
  </si>
  <si>
    <t>ГОСТ 2590-88</t>
  </si>
  <si>
    <t>Круг Ø10мм</t>
  </si>
  <si>
    <t xml:space="preserve">Полоса 6х170 </t>
  </si>
  <si>
    <t xml:space="preserve">    ГОСТ 103-2006/С235 ГОСТ  27772-88*</t>
  </si>
  <si>
    <t>Полоса 6х80мм</t>
  </si>
  <si>
    <t>Полоса 5х50мм</t>
  </si>
  <si>
    <t xml:space="preserve">Цепь А-8х24                                                         </t>
  </si>
  <si>
    <t>ГОСТ  2319-81</t>
  </si>
  <si>
    <r>
      <t xml:space="preserve">Колючая проволка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2,8</t>
    </r>
  </si>
  <si>
    <t>ГОСТ 285-69</t>
  </si>
  <si>
    <t xml:space="preserve">Провод WR-1 d-4mm </t>
  </si>
  <si>
    <t>ГОСТ 6727-80</t>
  </si>
  <si>
    <t xml:space="preserve">Сетка №20-2,0 </t>
  </si>
  <si>
    <t>ГОСТ 5636-80</t>
  </si>
  <si>
    <t>Стальной канат d=16mm</t>
  </si>
  <si>
    <t>ГОСТ 3077-80</t>
  </si>
  <si>
    <t>Стальной канат d=18mm</t>
  </si>
  <si>
    <t>Стальной канат d=19,5mm</t>
  </si>
  <si>
    <t>Электроды</t>
  </si>
  <si>
    <t>Элеткроды d-3 мм</t>
  </si>
  <si>
    <t>УОНИ 13/55</t>
  </si>
  <si>
    <t>Элеткроды d-4 мм</t>
  </si>
  <si>
    <t>Электроды ОК 53-70 Ø3,0мм</t>
  </si>
  <si>
    <t>ГОСТ 9467</t>
  </si>
  <si>
    <t>Электрод 3,2мм</t>
  </si>
  <si>
    <t>ОК 53-70</t>
  </si>
  <si>
    <t>Элеткроды d-4 mm</t>
  </si>
  <si>
    <t>ОК 74.70  ГОСТ 9467</t>
  </si>
  <si>
    <t>Элеткроды d-3 mm</t>
  </si>
  <si>
    <t>AНО-3</t>
  </si>
  <si>
    <t>Электрод</t>
  </si>
  <si>
    <t>2 mm  kilogramm, 
ГОСТ 9466-75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</si>
  <si>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</si>
  <si>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</si>
  <si>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</si>
  <si>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</si>
  <si>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оборудования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</si>
  <si>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ПРИВЛЕЧЕНИЯ ФИНАНСОВЫХ СРЕДСТВ.</t>
  </si>
  <si>
    <t>6.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</si>
  <si>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</si>
  <si>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</si>
  <si>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</si>
  <si>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</si>
  <si>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</si>
  <si>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</si>
  <si>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</si>
  <si>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</si>
  <si>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</si>
  <si>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</si>
  <si>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</si>
  <si>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</si>
  <si>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</si>
  <si>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</si>
  <si>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</si>
  <si>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</si>
  <si>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10. Указать сроки эксплуатации на предлагаемую продукцию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</si>
  <si>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</si>
  <si>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Спецификация по лоту №1 "Трубы и металлопродукция"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</si>
</sst>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4" fillId="2" borderId="2" xfId="2" applyFont="1" applyFill="1" applyBorder="1" applyAlignment="1">
      <alignment horizontal="center" vertical="center"/>
    </xf>
    <xf numFmtId="3" fontId="4" fillId="2" borderId="2" xfId="2" applyNumberFormat="1" applyFont="1" applyFill="1" applyBorder="1" applyAlignment="1">
      <alignment horizontal="center" vertical="center"/>
    </xf>
    <xf numFmtId="165" fontId="3" fillId="2" borderId="2" xfId="2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2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6" fontId="3" fillId="2" borderId="2" xfId="2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center" vertical="center" wrapText="1"/>
    </xf>
    <xf numFmtId="164" fontId="3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3" fillId="2" borderId="2" xfId="2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4" fontId="3" fillId="2" borderId="0" xfId="2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49" fontId="9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02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558165</xdr:colOff>
      <xdr:row>41</xdr:row>
      <xdr:rowOff>0</xdr:rowOff>
    </xdr:from>
    <xdr:ext cx="302953" cy="21265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43915" y="22107525"/>
          <a:ext cx="302953" cy="2126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986790" y="22107525"/>
          <a:ext cx="160212" cy="182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b">
          <a:spAutoFit/>
        </a:bodyPr>
        <a:lstStyle/>
        <a:p>
          <a:r>
            <a:rPr lang="ru-RU" sz="1100"/>
            <a:t>    </a:t>
          </a:r>
        </a:p>
      </xdr:txBody>
    </xdr:sp>
    <xdr:clientData/>
  </xdr:oneCellAnchor>
  <xdr:oneCellAnchor>
    <xdr:from>
      <xdr:col>1</xdr:col>
      <xdr:colOff>558165</xdr:colOff>
      <xdr:row>41</xdr:row>
      <xdr:rowOff>0</xdr:rowOff>
    </xdr:from>
    <xdr:ext cx="65" cy="21916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43915" y="22107525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20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CA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CA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558165</xdr:colOff>
      <xdr:row>41</xdr:row>
      <xdr:rowOff>0</xdr:rowOff>
    </xdr:from>
    <xdr:ext cx="302953" cy="21265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43915" y="22107525"/>
          <a:ext cx="302953" cy="2126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86790" y="22107525"/>
          <a:ext cx="160212" cy="182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b">
          <a:spAutoFit/>
        </a:bodyPr>
        <a:lstStyle/>
        <a:p>
          <a:r>
            <a:rPr lang="ru-RU" sz="1100"/>
            <a:t>    </a:t>
          </a:r>
        </a:p>
      </xdr:txBody>
    </xdr:sp>
    <xdr:clientData/>
  </xdr:oneCellAnchor>
  <xdr:oneCellAnchor>
    <xdr:from>
      <xdr:col>1</xdr:col>
      <xdr:colOff>558165</xdr:colOff>
      <xdr:row>41</xdr:row>
      <xdr:rowOff>0</xdr:rowOff>
    </xdr:from>
    <xdr:ext cx="65" cy="219163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843915" y="22107525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E8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E8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29" name="TextBox 47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0" name="TextBox 48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1" name="TextBox 49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2" name="TextBox 52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3" name="TextBox 53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4" name="TextBox 54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5" name="TextBox 47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6" name="TextBox 48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7" name="TextBox 49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8" name="TextBox 52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9" name="TextBox 53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40" name="TextBox 54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tabSelected="1" workbookViewId="0">
      <selection activeCell="C9" sqref="C9"/>
    </sheetView>
  </sheetViews>
  <sheetFormatPr defaultRowHeight="15" x14ac:dyDescent="0.25"/>
  <cols>
    <col min="1" max="1" width="4.28515625" customWidth="1"/>
    <col min="2" max="2" width="36.5703125" customWidth="1"/>
    <col min="3" max="3" width="18.140625" customWidth="1"/>
    <col min="4" max="4" width="8" customWidth="1"/>
    <col min="5" max="5" width="11.85546875" customWidth="1"/>
    <col min="6" max="6" width="29.5703125" customWidth="1"/>
    <col min="7" max="7" width="16" customWidth="1"/>
    <col min="8" max="8" width="11" bestFit="1" customWidth="1"/>
  </cols>
  <sheetData>
    <row r="1" spans="1:8" x14ac:dyDescent="0.25">
      <c r="A1" s="59" t="s">
        <v>0</v>
      </c>
      <c r="B1" s="59"/>
      <c r="C1" s="59"/>
      <c r="D1" s="59"/>
      <c r="E1" s="59"/>
      <c r="F1" s="59"/>
      <c r="G1" s="59"/>
      <c r="H1" s="59"/>
    </row>
    <row r="2" spans="1:8" x14ac:dyDescent="0.25">
      <c r="A2" s="60" t="s">
        <v>228</v>
      </c>
      <c r="B2" s="60"/>
      <c r="C2" s="60"/>
      <c r="D2" s="60"/>
      <c r="E2" s="60"/>
      <c r="F2" s="60"/>
      <c r="G2" s="60"/>
      <c r="H2" s="60"/>
    </row>
    <row r="3" spans="1:8" ht="51" x14ac:dyDescent="0.25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2" t="s">
        <v>6</v>
      </c>
      <c r="G3" s="2" t="s">
        <v>7</v>
      </c>
      <c r="H3" s="1" t="s">
        <v>8</v>
      </c>
    </row>
    <row r="4" spans="1:8" x14ac:dyDescent="0.25">
      <c r="A4" s="3"/>
      <c r="B4" s="4" t="s">
        <v>9</v>
      </c>
      <c r="C4" s="1"/>
      <c r="D4" s="1"/>
      <c r="E4" s="2"/>
      <c r="F4" s="2"/>
      <c r="G4" s="2"/>
      <c r="H4" s="5"/>
    </row>
    <row r="5" spans="1:8" ht="38.25" x14ac:dyDescent="0.25">
      <c r="A5" s="3">
        <v>1</v>
      </c>
      <c r="B5" s="6" t="s">
        <v>10</v>
      </c>
      <c r="C5" s="7" t="s">
        <v>11</v>
      </c>
      <c r="D5" s="7" t="s">
        <v>12</v>
      </c>
      <c r="E5" s="8">
        <v>532</v>
      </c>
      <c r="F5" s="9" t="s">
        <v>13</v>
      </c>
      <c r="G5" s="10">
        <v>2026</v>
      </c>
      <c r="H5" s="5"/>
    </row>
    <row r="6" spans="1:8" ht="25.5" x14ac:dyDescent="0.25">
      <c r="A6" s="3">
        <v>2</v>
      </c>
      <c r="B6" s="5" t="s">
        <v>14</v>
      </c>
      <c r="C6" s="3" t="s">
        <v>15</v>
      </c>
      <c r="D6" s="11" t="s">
        <v>12</v>
      </c>
      <c r="E6" s="12">
        <f>3+100</f>
        <v>103</v>
      </c>
      <c r="F6" s="9" t="s">
        <v>16</v>
      </c>
      <c r="G6" s="13">
        <v>2026</v>
      </c>
      <c r="H6" s="5"/>
    </row>
    <row r="7" spans="1:8" ht="25.5" x14ac:dyDescent="0.25">
      <c r="A7" s="3">
        <v>3</v>
      </c>
      <c r="B7" s="5" t="s">
        <v>17</v>
      </c>
      <c r="C7" s="3" t="s">
        <v>15</v>
      </c>
      <c r="D7" s="11" t="s">
        <v>12</v>
      </c>
      <c r="E7" s="12">
        <v>39</v>
      </c>
      <c r="F7" s="9" t="s">
        <v>16</v>
      </c>
      <c r="G7" s="13">
        <v>2026</v>
      </c>
      <c r="H7" s="5"/>
    </row>
    <row r="8" spans="1:8" ht="25.5" x14ac:dyDescent="0.25">
      <c r="A8" s="3">
        <v>4</v>
      </c>
      <c r="B8" s="14" t="s">
        <v>18</v>
      </c>
      <c r="C8" s="15" t="s">
        <v>19</v>
      </c>
      <c r="D8" s="11" t="s">
        <v>12</v>
      </c>
      <c r="E8" s="9">
        <v>1054</v>
      </c>
      <c r="F8" s="9" t="s">
        <v>13</v>
      </c>
      <c r="G8" s="13">
        <v>2026</v>
      </c>
      <c r="H8" s="5"/>
    </row>
    <row r="9" spans="1:8" ht="25.5" x14ac:dyDescent="0.25">
      <c r="A9" s="3">
        <v>5</v>
      </c>
      <c r="B9" s="16" t="s">
        <v>20</v>
      </c>
      <c r="C9" s="15" t="s">
        <v>21</v>
      </c>
      <c r="D9" s="11" t="s">
        <v>12</v>
      </c>
      <c r="E9" s="17">
        <v>21100</v>
      </c>
      <c r="F9" s="9" t="s">
        <v>22</v>
      </c>
      <c r="G9" s="10">
        <v>2026</v>
      </c>
      <c r="H9" s="5"/>
    </row>
    <row r="10" spans="1:8" ht="25.5" x14ac:dyDescent="0.25">
      <c r="A10" s="3">
        <v>6</v>
      </c>
      <c r="B10" s="5" t="s">
        <v>23</v>
      </c>
      <c r="C10" s="3" t="s">
        <v>24</v>
      </c>
      <c r="D10" s="11" t="s">
        <v>12</v>
      </c>
      <c r="E10" s="12">
        <v>2016</v>
      </c>
      <c r="F10" s="18" t="s">
        <v>25</v>
      </c>
      <c r="G10" s="13">
        <v>2026</v>
      </c>
      <c r="H10" s="5"/>
    </row>
    <row r="11" spans="1:8" ht="25.5" x14ac:dyDescent="0.25">
      <c r="A11" s="3">
        <v>7</v>
      </c>
      <c r="B11" s="5" t="s">
        <v>26</v>
      </c>
      <c r="C11" s="3" t="s">
        <v>27</v>
      </c>
      <c r="D11" s="11" t="s">
        <v>12</v>
      </c>
      <c r="E11" s="17">
        <v>10190</v>
      </c>
      <c r="F11" s="9" t="s">
        <v>16</v>
      </c>
      <c r="G11" s="13">
        <v>2026</v>
      </c>
      <c r="H11" s="5"/>
    </row>
    <row r="12" spans="1:8" ht="25.5" x14ac:dyDescent="0.25">
      <c r="A12" s="3">
        <v>8</v>
      </c>
      <c r="B12" s="5" t="s">
        <v>28</v>
      </c>
      <c r="C12" s="3" t="s">
        <v>29</v>
      </c>
      <c r="D12" s="11" t="s">
        <v>12</v>
      </c>
      <c r="E12" s="12">
        <v>31</v>
      </c>
      <c r="F12" s="9" t="s">
        <v>13</v>
      </c>
      <c r="G12" s="13">
        <v>2026</v>
      </c>
      <c r="H12" s="5"/>
    </row>
    <row r="13" spans="1:8" ht="51" x14ac:dyDescent="0.25">
      <c r="A13" s="3">
        <v>9</v>
      </c>
      <c r="B13" s="5" t="s">
        <v>30</v>
      </c>
      <c r="C13" s="3" t="s">
        <v>31</v>
      </c>
      <c r="D13" s="11" t="s">
        <v>12</v>
      </c>
      <c r="E13" s="17">
        <v>6291</v>
      </c>
      <c r="F13" s="9" t="s">
        <v>22</v>
      </c>
      <c r="G13" s="10">
        <v>2026</v>
      </c>
      <c r="H13" s="5"/>
    </row>
    <row r="14" spans="1:8" ht="25.5" x14ac:dyDescent="0.25">
      <c r="A14" s="3">
        <v>10</v>
      </c>
      <c r="B14" s="16" t="s">
        <v>32</v>
      </c>
      <c r="C14" s="15" t="s">
        <v>21</v>
      </c>
      <c r="D14" s="11" t="s">
        <v>12</v>
      </c>
      <c r="E14" s="17">
        <v>47807</v>
      </c>
      <c r="F14" s="9" t="s">
        <v>22</v>
      </c>
      <c r="G14" s="10">
        <v>2026</v>
      </c>
      <c r="H14" s="19"/>
    </row>
    <row r="15" spans="1:8" ht="25.5" x14ac:dyDescent="0.25">
      <c r="A15" s="3">
        <v>11</v>
      </c>
      <c r="B15" s="5" t="s">
        <v>33</v>
      </c>
      <c r="C15" s="3" t="s">
        <v>34</v>
      </c>
      <c r="D15" s="11" t="s">
        <v>12</v>
      </c>
      <c r="E15" s="17">
        <v>5.5</v>
      </c>
      <c r="F15" s="9" t="s">
        <v>13</v>
      </c>
      <c r="G15" s="13">
        <v>2026</v>
      </c>
      <c r="H15" s="5"/>
    </row>
    <row r="16" spans="1:8" ht="25.5" x14ac:dyDescent="0.25">
      <c r="A16" s="3">
        <v>12</v>
      </c>
      <c r="B16" s="16" t="s">
        <v>35</v>
      </c>
      <c r="C16" s="15" t="s">
        <v>21</v>
      </c>
      <c r="D16" s="11" t="s">
        <v>12</v>
      </c>
      <c r="E16" s="17">
        <v>76657</v>
      </c>
      <c r="F16" s="9" t="s">
        <v>22</v>
      </c>
      <c r="G16" s="10">
        <v>2026</v>
      </c>
      <c r="H16" s="19"/>
    </row>
    <row r="17" spans="1:8" ht="51" x14ac:dyDescent="0.25">
      <c r="A17" s="3">
        <v>13</v>
      </c>
      <c r="B17" s="20" t="s">
        <v>36</v>
      </c>
      <c r="C17" s="21" t="s">
        <v>37</v>
      </c>
      <c r="D17" s="11" t="s">
        <v>12</v>
      </c>
      <c r="E17" s="22">
        <v>20</v>
      </c>
      <c r="F17" s="9" t="s">
        <v>13</v>
      </c>
      <c r="G17" s="10">
        <v>2026</v>
      </c>
      <c r="H17" s="5"/>
    </row>
    <row r="18" spans="1:8" ht="51" x14ac:dyDescent="0.25">
      <c r="A18" s="3">
        <v>14</v>
      </c>
      <c r="B18" s="20" t="s">
        <v>38</v>
      </c>
      <c r="C18" s="21" t="s">
        <v>37</v>
      </c>
      <c r="D18" s="11" t="s">
        <v>12</v>
      </c>
      <c r="E18" s="22">
        <v>20</v>
      </c>
      <c r="F18" s="9" t="s">
        <v>13</v>
      </c>
      <c r="G18" s="10">
        <v>2026</v>
      </c>
      <c r="H18" s="5"/>
    </row>
    <row r="19" spans="1:8" ht="51" x14ac:dyDescent="0.25">
      <c r="A19" s="3">
        <v>15</v>
      </c>
      <c r="B19" s="20" t="s">
        <v>39</v>
      </c>
      <c r="C19" s="21" t="s">
        <v>40</v>
      </c>
      <c r="D19" s="11" t="s">
        <v>12</v>
      </c>
      <c r="E19" s="22">
        <v>40</v>
      </c>
      <c r="F19" s="9" t="s">
        <v>13</v>
      </c>
      <c r="G19" s="10">
        <v>2026</v>
      </c>
      <c r="H19" s="5"/>
    </row>
    <row r="20" spans="1:8" ht="25.5" x14ac:dyDescent="0.25">
      <c r="A20" s="3">
        <v>16</v>
      </c>
      <c r="B20" s="16" t="s">
        <v>41</v>
      </c>
      <c r="C20" s="15" t="s">
        <v>21</v>
      </c>
      <c r="D20" s="11" t="s">
        <v>12</v>
      </c>
      <c r="E20" s="17">
        <v>33101</v>
      </c>
      <c r="F20" s="9" t="s">
        <v>22</v>
      </c>
      <c r="G20" s="10">
        <v>2026</v>
      </c>
      <c r="H20" s="5"/>
    </row>
    <row r="21" spans="1:8" ht="25.5" x14ac:dyDescent="0.25">
      <c r="A21" s="3">
        <v>17</v>
      </c>
      <c r="B21" s="16" t="s">
        <v>42</v>
      </c>
      <c r="C21" s="15" t="s">
        <v>21</v>
      </c>
      <c r="D21" s="11" t="s">
        <v>12</v>
      </c>
      <c r="E21" s="17">
        <v>25100</v>
      </c>
      <c r="F21" s="9" t="s">
        <v>22</v>
      </c>
      <c r="G21" s="10">
        <v>2026</v>
      </c>
      <c r="H21" s="5"/>
    </row>
    <row r="22" spans="1:8" ht="25.5" x14ac:dyDescent="0.25">
      <c r="A22" s="3">
        <v>18</v>
      </c>
      <c r="B22" s="16" t="s">
        <v>43</v>
      </c>
      <c r="C22" s="23" t="s">
        <v>34</v>
      </c>
      <c r="D22" s="11" t="s">
        <v>12</v>
      </c>
      <c r="E22" s="17">
        <v>64779</v>
      </c>
      <c r="F22" s="9" t="s">
        <v>22</v>
      </c>
      <c r="G22" s="10">
        <v>2026</v>
      </c>
      <c r="H22" s="5"/>
    </row>
    <row r="23" spans="1:8" ht="25.5" x14ac:dyDescent="0.25">
      <c r="A23" s="3">
        <v>19</v>
      </c>
      <c r="B23" s="20" t="s">
        <v>44</v>
      </c>
      <c r="C23" s="21" t="s">
        <v>34</v>
      </c>
      <c r="D23" s="11" t="s">
        <v>12</v>
      </c>
      <c r="E23" s="22">
        <v>34</v>
      </c>
      <c r="F23" s="9" t="s">
        <v>13</v>
      </c>
      <c r="G23" s="10">
        <v>2026</v>
      </c>
      <c r="H23" s="5"/>
    </row>
    <row r="24" spans="1:8" ht="25.5" x14ac:dyDescent="0.25">
      <c r="A24" s="3">
        <v>20</v>
      </c>
      <c r="B24" s="16" t="s">
        <v>45</v>
      </c>
      <c r="C24" s="23" t="s">
        <v>34</v>
      </c>
      <c r="D24" s="11" t="s">
        <v>12</v>
      </c>
      <c r="E24" s="17">
        <v>1350</v>
      </c>
      <c r="F24" s="9" t="s">
        <v>22</v>
      </c>
      <c r="G24" s="10">
        <v>2026</v>
      </c>
      <c r="H24" s="5"/>
    </row>
    <row r="25" spans="1:8" ht="25.5" x14ac:dyDescent="0.25">
      <c r="A25" s="3">
        <v>21</v>
      </c>
      <c r="B25" s="14" t="s">
        <v>46</v>
      </c>
      <c r="C25" s="15" t="s">
        <v>47</v>
      </c>
      <c r="D25" s="11" t="s">
        <v>12</v>
      </c>
      <c r="E25" s="9">
        <v>50</v>
      </c>
      <c r="F25" s="9" t="s">
        <v>22</v>
      </c>
      <c r="G25" s="10">
        <v>2026</v>
      </c>
      <c r="H25" s="5"/>
    </row>
    <row r="26" spans="1:8" ht="25.5" x14ac:dyDescent="0.25">
      <c r="A26" s="3">
        <v>22</v>
      </c>
      <c r="B26" s="16" t="s">
        <v>48</v>
      </c>
      <c r="C26" s="15" t="s">
        <v>21</v>
      </c>
      <c r="D26" s="11" t="s">
        <v>12</v>
      </c>
      <c r="E26" s="17">
        <v>138001</v>
      </c>
      <c r="F26" s="9" t="s">
        <v>22</v>
      </c>
      <c r="G26" s="10">
        <v>2026</v>
      </c>
      <c r="H26" s="5"/>
    </row>
    <row r="27" spans="1:8" ht="25.5" x14ac:dyDescent="0.25">
      <c r="A27" s="3">
        <v>23</v>
      </c>
      <c r="B27" s="20" t="s">
        <v>49</v>
      </c>
      <c r="C27" s="21" t="s">
        <v>34</v>
      </c>
      <c r="D27" s="11" t="s">
        <v>12</v>
      </c>
      <c r="E27" s="22">
        <v>653</v>
      </c>
      <c r="F27" s="9" t="s">
        <v>13</v>
      </c>
      <c r="G27" s="10">
        <v>2026</v>
      </c>
      <c r="H27" s="5"/>
    </row>
    <row r="28" spans="1:8" ht="25.5" x14ac:dyDescent="0.25">
      <c r="A28" s="3">
        <v>24</v>
      </c>
      <c r="B28" s="14" t="s">
        <v>50</v>
      </c>
      <c r="C28" s="3" t="s">
        <v>51</v>
      </c>
      <c r="D28" s="11" t="s">
        <v>12</v>
      </c>
      <c r="E28" s="17">
        <v>6.5</v>
      </c>
      <c r="F28" s="9" t="s">
        <v>13</v>
      </c>
      <c r="G28" s="10">
        <v>2026</v>
      </c>
      <c r="H28" s="5"/>
    </row>
    <row r="29" spans="1:8" ht="25.5" x14ac:dyDescent="0.25">
      <c r="A29" s="3">
        <v>25</v>
      </c>
      <c r="B29" s="16" t="s">
        <v>52</v>
      </c>
      <c r="C29" s="15" t="s">
        <v>21</v>
      </c>
      <c r="D29" s="11" t="s">
        <v>12</v>
      </c>
      <c r="E29" s="9">
        <v>8460</v>
      </c>
      <c r="F29" s="9" t="s">
        <v>22</v>
      </c>
      <c r="G29" s="10">
        <v>2026</v>
      </c>
      <c r="H29" s="5"/>
    </row>
    <row r="30" spans="1:8" ht="25.5" x14ac:dyDescent="0.25">
      <c r="A30" s="3">
        <v>26</v>
      </c>
      <c r="B30" s="14" t="s">
        <v>53</v>
      </c>
      <c r="C30" s="3" t="s">
        <v>34</v>
      </c>
      <c r="D30" s="11" t="s">
        <v>12</v>
      </c>
      <c r="E30" s="9">
        <v>20</v>
      </c>
      <c r="F30" s="9" t="s">
        <v>13</v>
      </c>
      <c r="G30" s="13">
        <v>2026</v>
      </c>
      <c r="H30" s="5"/>
    </row>
    <row r="31" spans="1:8" ht="25.5" x14ac:dyDescent="0.25">
      <c r="A31" s="3">
        <v>27</v>
      </c>
      <c r="B31" s="16" t="s">
        <v>54</v>
      </c>
      <c r="C31" s="15" t="s">
        <v>21</v>
      </c>
      <c r="D31" s="11" t="s">
        <v>12</v>
      </c>
      <c r="E31" s="17">
        <v>25919</v>
      </c>
      <c r="F31" s="9" t="s">
        <v>22</v>
      </c>
      <c r="G31" s="10">
        <v>2026</v>
      </c>
      <c r="H31" s="5"/>
    </row>
    <row r="32" spans="1:8" ht="25.5" x14ac:dyDescent="0.25">
      <c r="A32" s="3">
        <v>28</v>
      </c>
      <c r="B32" s="5" t="s">
        <v>55</v>
      </c>
      <c r="C32" s="24" t="s">
        <v>56</v>
      </c>
      <c r="D32" s="11" t="s">
        <v>12</v>
      </c>
      <c r="E32" s="17">
        <v>19</v>
      </c>
      <c r="F32" s="9" t="s">
        <v>16</v>
      </c>
      <c r="G32" s="10">
        <v>2026</v>
      </c>
      <c r="H32" s="5"/>
    </row>
    <row r="33" spans="1:8" ht="25.5" x14ac:dyDescent="0.25">
      <c r="A33" s="3">
        <v>29</v>
      </c>
      <c r="B33" s="20" t="s">
        <v>57</v>
      </c>
      <c r="C33" s="21" t="s">
        <v>34</v>
      </c>
      <c r="D33" s="11" t="s">
        <v>12</v>
      </c>
      <c r="E33" s="22">
        <v>188</v>
      </c>
      <c r="F33" s="9" t="s">
        <v>13</v>
      </c>
      <c r="G33" s="10">
        <v>2026</v>
      </c>
      <c r="H33" s="5"/>
    </row>
    <row r="34" spans="1:8" ht="25.5" x14ac:dyDescent="0.25">
      <c r="A34" s="3">
        <v>30</v>
      </c>
      <c r="B34" s="6" t="s">
        <v>58</v>
      </c>
      <c r="C34" s="25" t="s">
        <v>59</v>
      </c>
      <c r="D34" s="11" t="s">
        <v>12</v>
      </c>
      <c r="E34" s="26">
        <f>59+59+42+84+84+81+42+64</f>
        <v>515</v>
      </c>
      <c r="F34" s="9" t="s">
        <v>13</v>
      </c>
      <c r="G34" s="10">
        <v>2026</v>
      </c>
      <c r="H34" s="19"/>
    </row>
    <row r="35" spans="1:8" ht="25.5" x14ac:dyDescent="0.25">
      <c r="A35" s="3">
        <v>31</v>
      </c>
      <c r="B35" s="27" t="s">
        <v>60</v>
      </c>
      <c r="C35" s="11" t="s">
        <v>61</v>
      </c>
      <c r="D35" s="11" t="s">
        <v>12</v>
      </c>
      <c r="E35" s="12">
        <v>36</v>
      </c>
      <c r="F35" s="9" t="s">
        <v>16</v>
      </c>
      <c r="G35" s="13">
        <v>2026</v>
      </c>
      <c r="H35" s="14"/>
    </row>
    <row r="36" spans="1:8" ht="25.5" x14ac:dyDescent="0.25">
      <c r="A36" s="3">
        <v>32</v>
      </c>
      <c r="B36" s="16" t="s">
        <v>62</v>
      </c>
      <c r="C36" s="15" t="s">
        <v>21</v>
      </c>
      <c r="D36" s="11" t="s">
        <v>12</v>
      </c>
      <c r="E36" s="17">
        <v>49198</v>
      </c>
      <c r="F36" s="9" t="s">
        <v>16</v>
      </c>
      <c r="G36" s="10">
        <v>2026</v>
      </c>
      <c r="H36" s="5"/>
    </row>
    <row r="37" spans="1:8" ht="25.5" x14ac:dyDescent="0.25">
      <c r="A37" s="3">
        <v>33</v>
      </c>
      <c r="B37" s="20" t="s">
        <v>63</v>
      </c>
      <c r="C37" s="21" t="s">
        <v>34</v>
      </c>
      <c r="D37" s="28" t="s">
        <v>64</v>
      </c>
      <c r="E37" s="29">
        <v>1</v>
      </c>
      <c r="F37" s="9" t="s">
        <v>13</v>
      </c>
      <c r="G37" s="10">
        <v>2026</v>
      </c>
      <c r="H37" s="5"/>
    </row>
    <row r="38" spans="1:8" ht="38.25" x14ac:dyDescent="0.25">
      <c r="A38" s="3">
        <v>34</v>
      </c>
      <c r="B38" s="14" t="s">
        <v>65</v>
      </c>
      <c r="C38" s="15" t="s">
        <v>66</v>
      </c>
      <c r="D38" s="15" t="s">
        <v>67</v>
      </c>
      <c r="E38" s="30">
        <v>1.69</v>
      </c>
      <c r="F38" s="9" t="s">
        <v>13</v>
      </c>
      <c r="G38" s="13">
        <v>2026</v>
      </c>
      <c r="H38" s="5"/>
    </row>
    <row r="39" spans="1:8" ht="25.5" x14ac:dyDescent="0.25">
      <c r="A39" s="3">
        <v>35</v>
      </c>
      <c r="B39" s="6" t="s">
        <v>68</v>
      </c>
      <c r="C39" s="25" t="s">
        <v>59</v>
      </c>
      <c r="D39" s="11" t="s">
        <v>12</v>
      </c>
      <c r="E39" s="26">
        <f>31+31</f>
        <v>62</v>
      </c>
      <c r="F39" s="9" t="s">
        <v>13</v>
      </c>
      <c r="G39" s="10">
        <v>2026</v>
      </c>
      <c r="H39" s="5"/>
    </row>
    <row r="40" spans="1:8" ht="25.5" x14ac:dyDescent="0.25">
      <c r="A40" s="3">
        <v>36</v>
      </c>
      <c r="B40" s="16" t="s">
        <v>69</v>
      </c>
      <c r="C40" s="15" t="s">
        <v>21</v>
      </c>
      <c r="D40" s="11" t="s">
        <v>12</v>
      </c>
      <c r="E40" s="17">
        <v>29171</v>
      </c>
      <c r="F40" s="9" t="s">
        <v>16</v>
      </c>
      <c r="G40" s="10">
        <v>2026</v>
      </c>
      <c r="H40" s="5"/>
    </row>
    <row r="41" spans="1:8" ht="25.5" x14ac:dyDescent="0.25">
      <c r="A41" s="3">
        <v>37</v>
      </c>
      <c r="B41" s="6" t="s">
        <v>70</v>
      </c>
      <c r="C41" s="25" t="s">
        <v>59</v>
      </c>
      <c r="D41" s="11" t="s">
        <v>12</v>
      </c>
      <c r="E41" s="22">
        <v>6</v>
      </c>
      <c r="F41" s="9" t="s">
        <v>13</v>
      </c>
      <c r="G41" s="10">
        <v>2026</v>
      </c>
      <c r="H41" s="6"/>
    </row>
    <row r="42" spans="1:8" ht="63.75" x14ac:dyDescent="0.25">
      <c r="A42" s="3">
        <v>38</v>
      </c>
      <c r="B42" s="6" t="s">
        <v>71</v>
      </c>
      <c r="C42" s="7" t="s">
        <v>72</v>
      </c>
      <c r="D42" s="11" t="s">
        <v>12</v>
      </c>
      <c r="E42" s="26">
        <f>105+83+65+154+97+119+65+23+406+17356+15891</f>
        <v>34364</v>
      </c>
      <c r="F42" s="9" t="s">
        <v>73</v>
      </c>
      <c r="G42" s="10">
        <v>2026</v>
      </c>
      <c r="H42" s="5"/>
    </row>
    <row r="43" spans="1:8" ht="25.5" x14ac:dyDescent="0.25">
      <c r="A43" s="3">
        <v>39</v>
      </c>
      <c r="B43" s="20" t="s">
        <v>74</v>
      </c>
      <c r="C43" s="21" t="s">
        <v>34</v>
      </c>
      <c r="D43" s="11" t="s">
        <v>12</v>
      </c>
      <c r="E43" s="22">
        <v>86</v>
      </c>
      <c r="F43" s="9" t="s">
        <v>13</v>
      </c>
      <c r="G43" s="10">
        <v>2026</v>
      </c>
      <c r="H43" s="5"/>
    </row>
    <row r="44" spans="1:8" ht="25.5" x14ac:dyDescent="0.25">
      <c r="A44" s="3">
        <v>40</v>
      </c>
      <c r="B44" s="14" t="s">
        <v>75</v>
      </c>
      <c r="C44" s="15" t="s">
        <v>34</v>
      </c>
      <c r="D44" s="11" t="s">
        <v>12</v>
      </c>
      <c r="E44" s="17">
        <f>150+6</f>
        <v>156</v>
      </c>
      <c r="F44" s="9" t="s">
        <v>13</v>
      </c>
      <c r="G44" s="10">
        <v>2026</v>
      </c>
      <c r="H44" s="5"/>
    </row>
    <row r="45" spans="1:8" ht="25.5" x14ac:dyDescent="0.25">
      <c r="A45" s="3">
        <v>41</v>
      </c>
      <c r="B45" s="6" t="s">
        <v>76</v>
      </c>
      <c r="C45" s="25" t="s">
        <v>59</v>
      </c>
      <c r="D45" s="11" t="s">
        <v>12</v>
      </c>
      <c r="E45" s="26">
        <f>24+24+12+24+6+12+12+22</f>
        <v>136</v>
      </c>
      <c r="F45" s="9" t="s">
        <v>13</v>
      </c>
      <c r="G45" s="10">
        <v>2026</v>
      </c>
      <c r="H45" s="5"/>
    </row>
    <row r="46" spans="1:8" ht="25.5" x14ac:dyDescent="0.25">
      <c r="A46" s="3">
        <v>42</v>
      </c>
      <c r="B46" s="20" t="s">
        <v>77</v>
      </c>
      <c r="C46" s="21" t="s">
        <v>78</v>
      </c>
      <c r="D46" s="11" t="s">
        <v>12</v>
      </c>
      <c r="E46" s="22">
        <v>22.6</v>
      </c>
      <c r="F46" s="9" t="s">
        <v>13</v>
      </c>
      <c r="G46" s="10">
        <v>2026</v>
      </c>
      <c r="H46" s="5"/>
    </row>
    <row r="47" spans="1:8" ht="25.5" x14ac:dyDescent="0.25">
      <c r="A47" s="3">
        <v>43</v>
      </c>
      <c r="B47" s="20" t="s">
        <v>79</v>
      </c>
      <c r="C47" s="21" t="s">
        <v>34</v>
      </c>
      <c r="D47" s="11" t="s">
        <v>12</v>
      </c>
      <c r="E47" s="22">
        <v>15</v>
      </c>
      <c r="F47" s="9" t="s">
        <v>13</v>
      </c>
      <c r="G47" s="10">
        <v>2026</v>
      </c>
      <c r="H47" s="5"/>
    </row>
    <row r="48" spans="1:8" ht="25.5" x14ac:dyDescent="0.25">
      <c r="A48" s="3">
        <v>44</v>
      </c>
      <c r="B48" s="20" t="s">
        <v>80</v>
      </c>
      <c r="C48" s="21" t="s">
        <v>78</v>
      </c>
      <c r="D48" s="11" t="s">
        <v>12</v>
      </c>
      <c r="E48" s="22">
        <f>3+3</f>
        <v>6</v>
      </c>
      <c r="F48" s="9" t="s">
        <v>13</v>
      </c>
      <c r="G48" s="10">
        <v>2026</v>
      </c>
      <c r="H48" s="5"/>
    </row>
    <row r="49" spans="1:8" ht="25.5" x14ac:dyDescent="0.25">
      <c r="A49" s="3">
        <v>45</v>
      </c>
      <c r="B49" s="20" t="s">
        <v>81</v>
      </c>
      <c r="C49" s="21" t="s">
        <v>34</v>
      </c>
      <c r="D49" s="11" t="s">
        <v>12</v>
      </c>
      <c r="E49" s="22">
        <v>150</v>
      </c>
      <c r="F49" s="9" t="s">
        <v>13</v>
      </c>
      <c r="G49" s="10">
        <v>2026</v>
      </c>
      <c r="H49" s="5"/>
    </row>
    <row r="50" spans="1:8" ht="25.5" x14ac:dyDescent="0.25">
      <c r="A50" s="3">
        <v>46</v>
      </c>
      <c r="B50" s="20" t="s">
        <v>82</v>
      </c>
      <c r="C50" s="21" t="s">
        <v>78</v>
      </c>
      <c r="D50" s="11" t="s">
        <v>12</v>
      </c>
      <c r="E50" s="22">
        <f>20+13.5</f>
        <v>33.5</v>
      </c>
      <c r="F50" s="9" t="s">
        <v>13</v>
      </c>
      <c r="G50" s="10">
        <v>2026</v>
      </c>
      <c r="H50" s="5"/>
    </row>
    <row r="51" spans="1:8" ht="25.5" x14ac:dyDescent="0.25">
      <c r="A51" s="3">
        <v>47</v>
      </c>
      <c r="B51" s="14" t="s">
        <v>83</v>
      </c>
      <c r="C51" s="15" t="s">
        <v>84</v>
      </c>
      <c r="D51" s="15" t="s">
        <v>67</v>
      </c>
      <c r="E51" s="30">
        <v>1.64</v>
      </c>
      <c r="F51" s="9" t="s">
        <v>13</v>
      </c>
      <c r="G51" s="13">
        <v>2026</v>
      </c>
      <c r="H51" s="5"/>
    </row>
    <row r="52" spans="1:8" ht="25.5" x14ac:dyDescent="0.25">
      <c r="A52" s="3">
        <v>48</v>
      </c>
      <c r="B52" s="5" t="s">
        <v>85</v>
      </c>
      <c r="C52" s="3" t="s">
        <v>86</v>
      </c>
      <c r="D52" s="11" t="s">
        <v>12</v>
      </c>
      <c r="E52" s="18">
        <f>28+28+28+28+28+28+28</f>
        <v>196</v>
      </c>
      <c r="F52" s="9" t="s">
        <v>13</v>
      </c>
      <c r="G52" s="13">
        <v>2026</v>
      </c>
      <c r="H52" s="5"/>
    </row>
    <row r="53" spans="1:8" ht="25.5" x14ac:dyDescent="0.25">
      <c r="A53" s="3">
        <v>49</v>
      </c>
      <c r="B53" s="5" t="s">
        <v>87</v>
      </c>
      <c r="C53" s="3" t="s">
        <v>88</v>
      </c>
      <c r="D53" s="11" t="s">
        <v>12</v>
      </c>
      <c r="E53" s="12">
        <v>12</v>
      </c>
      <c r="F53" s="9" t="s">
        <v>13</v>
      </c>
      <c r="G53" s="13">
        <v>2026</v>
      </c>
      <c r="H53" s="5"/>
    </row>
    <row r="54" spans="1:8" ht="25.5" x14ac:dyDescent="0.25">
      <c r="A54" s="3">
        <v>50</v>
      </c>
      <c r="B54" s="5" t="s">
        <v>89</v>
      </c>
      <c r="C54" s="3" t="s">
        <v>88</v>
      </c>
      <c r="D54" s="11" t="s">
        <v>12</v>
      </c>
      <c r="E54" s="12">
        <v>12</v>
      </c>
      <c r="F54" s="9" t="s">
        <v>13</v>
      </c>
      <c r="G54" s="13">
        <v>2026</v>
      </c>
      <c r="H54" s="5"/>
    </row>
    <row r="55" spans="1:8" ht="25.5" x14ac:dyDescent="0.25">
      <c r="A55" s="3">
        <v>51</v>
      </c>
      <c r="B55" s="5" t="s">
        <v>90</v>
      </c>
      <c r="C55" s="3" t="s">
        <v>88</v>
      </c>
      <c r="D55" s="11" t="s">
        <v>12</v>
      </c>
      <c r="E55" s="12">
        <v>12</v>
      </c>
      <c r="F55" s="9" t="s">
        <v>13</v>
      </c>
      <c r="G55" s="13">
        <v>2026</v>
      </c>
      <c r="H55" s="5"/>
    </row>
    <row r="56" spans="1:8" ht="25.5" x14ac:dyDescent="0.25">
      <c r="A56" s="3">
        <v>52</v>
      </c>
      <c r="B56" s="6" t="s">
        <v>91</v>
      </c>
      <c r="C56" s="25" t="s">
        <v>92</v>
      </c>
      <c r="D56" s="11" t="s">
        <v>12</v>
      </c>
      <c r="E56" s="26">
        <f>4+4+4+12+4+4+4+6</f>
        <v>42</v>
      </c>
      <c r="F56" s="9" t="s">
        <v>13</v>
      </c>
      <c r="G56" s="10">
        <v>2026</v>
      </c>
      <c r="H56" s="19"/>
    </row>
    <row r="57" spans="1:8" ht="25.5" x14ac:dyDescent="0.25">
      <c r="A57" s="3">
        <v>53</v>
      </c>
      <c r="B57" s="20" t="s">
        <v>93</v>
      </c>
      <c r="C57" s="21" t="s">
        <v>78</v>
      </c>
      <c r="D57" s="11" t="s">
        <v>12</v>
      </c>
      <c r="E57" s="22">
        <v>5</v>
      </c>
      <c r="F57" s="9" t="s">
        <v>13</v>
      </c>
      <c r="G57" s="10">
        <v>2026</v>
      </c>
      <c r="H57" s="5"/>
    </row>
    <row r="58" spans="1:8" ht="25.5" x14ac:dyDescent="0.25">
      <c r="A58" s="3">
        <v>54</v>
      </c>
      <c r="B58" s="20" t="s">
        <v>94</v>
      </c>
      <c r="C58" s="21" t="s">
        <v>34</v>
      </c>
      <c r="D58" s="11" t="s">
        <v>12</v>
      </c>
      <c r="E58" s="22">
        <v>26</v>
      </c>
      <c r="F58" s="9" t="s">
        <v>13</v>
      </c>
      <c r="G58" s="10">
        <v>2026</v>
      </c>
      <c r="H58" s="5"/>
    </row>
    <row r="59" spans="1:8" ht="25.5" x14ac:dyDescent="0.25">
      <c r="A59" s="3">
        <v>55</v>
      </c>
      <c r="B59" s="14" t="s">
        <v>95</v>
      </c>
      <c r="C59" s="15" t="s">
        <v>78</v>
      </c>
      <c r="D59" s="11" t="s">
        <v>12</v>
      </c>
      <c r="E59" s="17">
        <f>28+18</f>
        <v>46</v>
      </c>
      <c r="F59" s="9" t="s">
        <v>13</v>
      </c>
      <c r="G59" s="10">
        <v>2026</v>
      </c>
      <c r="H59" s="5"/>
    </row>
    <row r="60" spans="1:8" ht="25.5" x14ac:dyDescent="0.25">
      <c r="A60" s="3">
        <v>56</v>
      </c>
      <c r="B60" s="5" t="s">
        <v>96</v>
      </c>
      <c r="C60" s="31"/>
      <c r="D60" s="11" t="s">
        <v>12</v>
      </c>
      <c r="E60" s="17">
        <f>494+54</f>
        <v>548</v>
      </c>
      <c r="F60" s="9" t="s">
        <v>13</v>
      </c>
      <c r="G60" s="10">
        <v>2026</v>
      </c>
      <c r="H60" s="5"/>
    </row>
    <row r="61" spans="1:8" ht="25.5" x14ac:dyDescent="0.25">
      <c r="A61" s="3">
        <v>57</v>
      </c>
      <c r="B61" s="5" t="s">
        <v>97</v>
      </c>
      <c r="C61" s="3"/>
      <c r="D61" s="11" t="s">
        <v>12</v>
      </c>
      <c r="E61" s="9">
        <v>3020</v>
      </c>
      <c r="F61" s="9" t="s">
        <v>13</v>
      </c>
      <c r="G61" s="13">
        <v>2026</v>
      </c>
      <c r="H61" s="5"/>
    </row>
    <row r="62" spans="1:8" ht="25.5" x14ac:dyDescent="0.25">
      <c r="A62" s="3">
        <v>58</v>
      </c>
      <c r="B62" s="14" t="s">
        <v>98</v>
      </c>
      <c r="C62" s="15"/>
      <c r="D62" s="11" t="s">
        <v>12</v>
      </c>
      <c r="E62" s="9">
        <v>3200</v>
      </c>
      <c r="F62" s="9" t="s">
        <v>13</v>
      </c>
      <c r="G62" s="13">
        <v>2026</v>
      </c>
      <c r="H62" s="5"/>
    </row>
    <row r="63" spans="1:8" ht="25.5" x14ac:dyDescent="0.25">
      <c r="A63" s="3">
        <v>59</v>
      </c>
      <c r="B63" s="14" t="s">
        <v>99</v>
      </c>
      <c r="C63" s="15" t="s">
        <v>100</v>
      </c>
      <c r="D63" s="11" t="s">
        <v>12</v>
      </c>
      <c r="E63" s="9">
        <v>1792</v>
      </c>
      <c r="F63" s="9" t="s">
        <v>13</v>
      </c>
      <c r="G63" s="13">
        <v>2026</v>
      </c>
      <c r="H63" s="5"/>
    </row>
    <row r="64" spans="1:8" x14ac:dyDescent="0.25">
      <c r="A64" s="15"/>
      <c r="B64" s="32" t="s">
        <v>101</v>
      </c>
      <c r="C64" s="15"/>
      <c r="D64" s="15"/>
      <c r="E64" s="9"/>
      <c r="F64" s="33"/>
      <c r="G64" s="10"/>
      <c r="H64" s="5"/>
    </row>
    <row r="65" spans="1:8" ht="25.5" x14ac:dyDescent="0.25">
      <c r="A65" s="21">
        <v>60</v>
      </c>
      <c r="B65" s="20" t="s">
        <v>102</v>
      </c>
      <c r="C65" s="21" t="s">
        <v>103</v>
      </c>
      <c r="D65" s="11" t="s">
        <v>12</v>
      </c>
      <c r="E65" s="22">
        <v>40</v>
      </c>
      <c r="F65" s="9" t="s">
        <v>13</v>
      </c>
      <c r="G65" s="10">
        <v>2026</v>
      </c>
      <c r="H65" s="5"/>
    </row>
    <row r="66" spans="1:8" ht="25.5" x14ac:dyDescent="0.25">
      <c r="A66" s="21">
        <v>61</v>
      </c>
      <c r="B66" s="20" t="s">
        <v>104</v>
      </c>
      <c r="C66" s="21" t="s">
        <v>105</v>
      </c>
      <c r="D66" s="28" t="s">
        <v>64</v>
      </c>
      <c r="E66" s="29">
        <v>14</v>
      </c>
      <c r="F66" s="9" t="s">
        <v>13</v>
      </c>
      <c r="G66" s="10">
        <v>2026</v>
      </c>
      <c r="H66" s="5"/>
    </row>
    <row r="67" spans="1:8" ht="25.5" x14ac:dyDescent="0.25">
      <c r="A67" s="21">
        <v>62</v>
      </c>
      <c r="B67" s="5" t="s">
        <v>106</v>
      </c>
      <c r="C67" s="3" t="s">
        <v>107</v>
      </c>
      <c r="D67" s="3" t="s">
        <v>64</v>
      </c>
      <c r="E67" s="34">
        <f>1+6</f>
        <v>7</v>
      </c>
      <c r="F67" s="9" t="s">
        <v>13</v>
      </c>
      <c r="G67" s="13">
        <v>2026</v>
      </c>
      <c r="H67" s="5"/>
    </row>
    <row r="68" spans="1:8" ht="25.5" x14ac:dyDescent="0.25">
      <c r="A68" s="21">
        <v>63</v>
      </c>
      <c r="B68" s="5" t="s">
        <v>108</v>
      </c>
      <c r="C68" s="3" t="s">
        <v>107</v>
      </c>
      <c r="D68" s="3" t="s">
        <v>64</v>
      </c>
      <c r="E68" s="34">
        <f>1+6</f>
        <v>7</v>
      </c>
      <c r="F68" s="9" t="s">
        <v>13</v>
      </c>
      <c r="G68" s="13">
        <v>2026</v>
      </c>
      <c r="H68" s="5"/>
    </row>
    <row r="69" spans="1:8" ht="25.5" x14ac:dyDescent="0.25">
      <c r="A69" s="21">
        <v>64</v>
      </c>
      <c r="B69" s="5" t="s">
        <v>109</v>
      </c>
      <c r="C69" s="3" t="s">
        <v>107</v>
      </c>
      <c r="D69" s="3" t="s">
        <v>64</v>
      </c>
      <c r="E69" s="34">
        <f>8+48</f>
        <v>56</v>
      </c>
      <c r="F69" s="9" t="s">
        <v>13</v>
      </c>
      <c r="G69" s="13">
        <v>2026</v>
      </c>
      <c r="H69" s="5"/>
    </row>
    <row r="70" spans="1:8" ht="25.5" x14ac:dyDescent="0.25">
      <c r="A70" s="21">
        <v>65</v>
      </c>
      <c r="B70" s="5" t="s">
        <v>110</v>
      </c>
      <c r="C70" s="3" t="s">
        <v>107</v>
      </c>
      <c r="D70" s="3" t="s">
        <v>64</v>
      </c>
      <c r="E70" s="34">
        <f>1+6</f>
        <v>7</v>
      </c>
      <c r="F70" s="9" t="s">
        <v>13</v>
      </c>
      <c r="G70" s="13">
        <v>2026</v>
      </c>
      <c r="H70" s="5"/>
    </row>
    <row r="71" spans="1:8" ht="38.25" x14ac:dyDescent="0.25">
      <c r="A71" s="21">
        <v>66</v>
      </c>
      <c r="B71" s="5" t="s">
        <v>111</v>
      </c>
      <c r="C71" s="3" t="s">
        <v>112</v>
      </c>
      <c r="D71" s="3" t="s">
        <v>64</v>
      </c>
      <c r="E71" s="34">
        <f>5+30</f>
        <v>35</v>
      </c>
      <c r="F71" s="9" t="s">
        <v>13</v>
      </c>
      <c r="G71" s="13">
        <v>2026</v>
      </c>
      <c r="H71" s="5"/>
    </row>
    <row r="72" spans="1:8" ht="38.25" x14ac:dyDescent="0.25">
      <c r="A72" s="21">
        <v>67</v>
      </c>
      <c r="B72" s="5" t="s">
        <v>113</v>
      </c>
      <c r="C72" s="3" t="s">
        <v>112</v>
      </c>
      <c r="D72" s="3" t="s">
        <v>64</v>
      </c>
      <c r="E72" s="34">
        <f>1+6</f>
        <v>7</v>
      </c>
      <c r="F72" s="9" t="s">
        <v>13</v>
      </c>
      <c r="G72" s="13">
        <v>2026</v>
      </c>
      <c r="H72" s="5"/>
    </row>
    <row r="73" spans="1:8" ht="25.5" x14ac:dyDescent="0.25">
      <c r="A73" s="21">
        <v>68</v>
      </c>
      <c r="B73" s="5" t="s">
        <v>114</v>
      </c>
      <c r="C73" s="3" t="s">
        <v>107</v>
      </c>
      <c r="D73" s="3" t="s">
        <v>64</v>
      </c>
      <c r="E73" s="34">
        <v>1</v>
      </c>
      <c r="F73" s="9" t="s">
        <v>13</v>
      </c>
      <c r="G73" s="13">
        <v>2026</v>
      </c>
      <c r="H73" s="5"/>
    </row>
    <row r="74" spans="1:8" ht="25.5" x14ac:dyDescent="0.25">
      <c r="A74" s="21">
        <v>69</v>
      </c>
      <c r="B74" s="5" t="s">
        <v>115</v>
      </c>
      <c r="C74" s="3" t="s">
        <v>107</v>
      </c>
      <c r="D74" s="3" t="s">
        <v>64</v>
      </c>
      <c r="E74" s="34">
        <v>1</v>
      </c>
      <c r="F74" s="9" t="s">
        <v>13</v>
      </c>
      <c r="G74" s="13">
        <v>2026</v>
      </c>
      <c r="H74" s="5"/>
    </row>
    <row r="75" spans="1:8" ht="25.5" x14ac:dyDescent="0.25">
      <c r="A75" s="21">
        <v>70</v>
      </c>
      <c r="B75" s="5" t="s">
        <v>116</v>
      </c>
      <c r="C75" s="3" t="s">
        <v>107</v>
      </c>
      <c r="D75" s="3" t="s">
        <v>64</v>
      </c>
      <c r="E75" s="34">
        <v>3</v>
      </c>
      <c r="F75" s="9" t="s">
        <v>13</v>
      </c>
      <c r="G75" s="13">
        <v>2026</v>
      </c>
      <c r="H75" s="5"/>
    </row>
    <row r="76" spans="1:8" ht="25.5" x14ac:dyDescent="0.25">
      <c r="A76" s="21">
        <v>71</v>
      </c>
      <c r="B76" s="14" t="s">
        <v>117</v>
      </c>
      <c r="C76" s="15" t="s">
        <v>118</v>
      </c>
      <c r="D76" s="15" t="s">
        <v>67</v>
      </c>
      <c r="E76" s="30">
        <v>15.25</v>
      </c>
      <c r="F76" s="9" t="s">
        <v>13</v>
      </c>
      <c r="G76" s="13">
        <v>2026</v>
      </c>
      <c r="H76" s="5"/>
    </row>
    <row r="77" spans="1:8" ht="38.25" x14ac:dyDescent="0.25">
      <c r="A77" s="21">
        <v>72</v>
      </c>
      <c r="B77" s="14" t="s">
        <v>119</v>
      </c>
      <c r="C77" s="15" t="s">
        <v>120</v>
      </c>
      <c r="D77" s="15" t="s">
        <v>67</v>
      </c>
      <c r="E77" s="30">
        <v>0.52</v>
      </c>
      <c r="F77" s="9" t="s">
        <v>13</v>
      </c>
      <c r="G77" s="13">
        <v>2026</v>
      </c>
      <c r="H77" s="5"/>
    </row>
    <row r="78" spans="1:8" ht="38.25" x14ac:dyDescent="0.25">
      <c r="A78" s="21">
        <v>73</v>
      </c>
      <c r="B78" s="14" t="s">
        <v>121</v>
      </c>
      <c r="C78" s="15" t="s">
        <v>122</v>
      </c>
      <c r="D78" s="15" t="s">
        <v>67</v>
      </c>
      <c r="E78" s="30">
        <v>12.33</v>
      </c>
      <c r="F78" s="9" t="s">
        <v>13</v>
      </c>
      <c r="G78" s="13">
        <v>2026</v>
      </c>
      <c r="H78" s="5"/>
    </row>
    <row r="79" spans="1:8" ht="38.25" x14ac:dyDescent="0.25">
      <c r="A79" s="21">
        <v>74</v>
      </c>
      <c r="B79" s="14" t="s">
        <v>123</v>
      </c>
      <c r="C79" s="15" t="s">
        <v>124</v>
      </c>
      <c r="D79" s="15" t="s">
        <v>67</v>
      </c>
      <c r="E79" s="30">
        <v>1.64</v>
      </c>
      <c r="F79" s="9" t="s">
        <v>13</v>
      </c>
      <c r="G79" s="13">
        <v>2026</v>
      </c>
      <c r="H79" s="5"/>
    </row>
    <row r="80" spans="1:8" ht="25.5" x14ac:dyDescent="0.25">
      <c r="A80" s="21">
        <v>75</v>
      </c>
      <c r="B80" s="14" t="s">
        <v>125</v>
      </c>
      <c r="C80" s="15" t="s">
        <v>126</v>
      </c>
      <c r="D80" s="15" t="s">
        <v>67</v>
      </c>
      <c r="E80" s="30">
        <v>7.49</v>
      </c>
      <c r="F80" s="9" t="s">
        <v>13</v>
      </c>
      <c r="G80" s="13">
        <v>2026</v>
      </c>
      <c r="H80" s="5"/>
    </row>
    <row r="81" spans="1:8" ht="25.5" x14ac:dyDescent="0.25">
      <c r="A81" s="21">
        <v>76</v>
      </c>
      <c r="B81" s="14" t="s">
        <v>127</v>
      </c>
      <c r="C81" s="15" t="s">
        <v>128</v>
      </c>
      <c r="D81" s="15" t="s">
        <v>64</v>
      </c>
      <c r="E81" s="35">
        <v>8</v>
      </c>
      <c r="F81" s="9" t="s">
        <v>13</v>
      </c>
      <c r="G81" s="13">
        <v>2026</v>
      </c>
      <c r="H81" s="5"/>
    </row>
    <row r="82" spans="1:8" ht="25.5" x14ac:dyDescent="0.25">
      <c r="A82" s="21">
        <v>77</v>
      </c>
      <c r="B82" s="14" t="s">
        <v>129</v>
      </c>
      <c r="C82" s="15" t="s">
        <v>130</v>
      </c>
      <c r="D82" s="15" t="s">
        <v>64</v>
      </c>
      <c r="E82" s="35">
        <v>8</v>
      </c>
      <c r="F82" s="9" t="s">
        <v>13</v>
      </c>
      <c r="G82" s="13">
        <v>2026</v>
      </c>
      <c r="H82" s="5"/>
    </row>
    <row r="83" spans="1:8" ht="25.5" x14ac:dyDescent="0.25">
      <c r="A83" s="21">
        <v>78</v>
      </c>
      <c r="B83" s="14" t="s">
        <v>131</v>
      </c>
      <c r="C83" s="15" t="s">
        <v>130</v>
      </c>
      <c r="D83" s="15" t="s">
        <v>64</v>
      </c>
      <c r="E83" s="35">
        <v>1415</v>
      </c>
      <c r="F83" s="9" t="s">
        <v>13</v>
      </c>
      <c r="G83" s="13">
        <v>2026</v>
      </c>
      <c r="H83" s="5"/>
    </row>
    <row r="84" spans="1:8" ht="25.5" x14ac:dyDescent="0.25">
      <c r="A84" s="21">
        <v>79</v>
      </c>
      <c r="B84" s="14" t="s">
        <v>132</v>
      </c>
      <c r="C84" s="15" t="s">
        <v>130</v>
      </c>
      <c r="D84" s="15" t="s">
        <v>64</v>
      </c>
      <c r="E84" s="35">
        <v>1415</v>
      </c>
      <c r="F84" s="9" t="s">
        <v>13</v>
      </c>
      <c r="G84" s="13">
        <v>2026</v>
      </c>
      <c r="H84" s="5"/>
    </row>
    <row r="85" spans="1:8" ht="25.5" x14ac:dyDescent="0.25">
      <c r="A85" s="21">
        <v>80</v>
      </c>
      <c r="B85" s="5" t="s">
        <v>133</v>
      </c>
      <c r="C85" s="3" t="s">
        <v>134</v>
      </c>
      <c r="D85" s="11" t="s">
        <v>135</v>
      </c>
      <c r="E85" s="12">
        <f>11+757+810+24+114+17.4</f>
        <v>1733.4</v>
      </c>
      <c r="F85" s="9" t="s">
        <v>13</v>
      </c>
      <c r="G85" s="13">
        <v>2026</v>
      </c>
      <c r="H85" s="5"/>
    </row>
    <row r="86" spans="1:8" ht="25.5" x14ac:dyDescent="0.25">
      <c r="A86" s="21">
        <v>81</v>
      </c>
      <c r="B86" s="5" t="s">
        <v>136</v>
      </c>
      <c r="C86" s="3" t="s">
        <v>137</v>
      </c>
      <c r="D86" s="3" t="s">
        <v>64</v>
      </c>
      <c r="E86" s="34">
        <f>8+2</f>
        <v>10</v>
      </c>
      <c r="F86" s="9" t="s">
        <v>13</v>
      </c>
      <c r="G86" s="13">
        <v>2026</v>
      </c>
      <c r="H86" s="5"/>
    </row>
    <row r="87" spans="1:8" ht="38.25" x14ac:dyDescent="0.25">
      <c r="A87" s="21">
        <v>82</v>
      </c>
      <c r="B87" s="14" t="s">
        <v>138</v>
      </c>
      <c r="C87" s="15" t="s">
        <v>139</v>
      </c>
      <c r="D87" s="15" t="s">
        <v>67</v>
      </c>
      <c r="E87" s="30">
        <v>0.23</v>
      </c>
      <c r="F87" s="9" t="s">
        <v>13</v>
      </c>
      <c r="G87" s="13">
        <v>2026</v>
      </c>
      <c r="H87" s="5"/>
    </row>
    <row r="88" spans="1:8" ht="38.25" x14ac:dyDescent="0.25">
      <c r="A88" s="21">
        <v>83</v>
      </c>
      <c r="B88" s="14" t="s">
        <v>140</v>
      </c>
      <c r="C88" s="15" t="s">
        <v>141</v>
      </c>
      <c r="D88" s="15" t="s">
        <v>67</v>
      </c>
      <c r="E88" s="30">
        <v>1.34</v>
      </c>
      <c r="F88" s="9" t="s">
        <v>13</v>
      </c>
      <c r="G88" s="13">
        <v>2026</v>
      </c>
      <c r="H88" s="5"/>
    </row>
    <row r="89" spans="1:8" x14ac:dyDescent="0.25">
      <c r="A89" s="21">
        <v>84</v>
      </c>
      <c r="B89" s="5" t="s">
        <v>142</v>
      </c>
      <c r="C89" s="11" t="s">
        <v>143</v>
      </c>
      <c r="D89" s="11" t="s">
        <v>144</v>
      </c>
      <c r="E89" s="12">
        <v>5520.2</v>
      </c>
      <c r="F89" s="61" t="s">
        <v>25</v>
      </c>
      <c r="G89" s="13">
        <v>2026</v>
      </c>
      <c r="H89" s="5"/>
    </row>
    <row r="90" spans="1:8" x14ac:dyDescent="0.25">
      <c r="A90" s="21">
        <v>85</v>
      </c>
      <c r="B90" s="5" t="s">
        <v>145</v>
      </c>
      <c r="C90" s="11" t="s">
        <v>143</v>
      </c>
      <c r="D90" s="11" t="s">
        <v>144</v>
      </c>
      <c r="E90" s="12">
        <v>20760</v>
      </c>
      <c r="F90" s="61"/>
      <c r="G90" s="13">
        <v>2026</v>
      </c>
      <c r="H90" s="5"/>
    </row>
    <row r="91" spans="1:8" ht="25.5" x14ac:dyDescent="0.25">
      <c r="A91" s="21">
        <v>86</v>
      </c>
      <c r="B91" s="5" t="s">
        <v>146</v>
      </c>
      <c r="C91" s="3" t="s">
        <v>143</v>
      </c>
      <c r="D91" s="3" t="s">
        <v>12</v>
      </c>
      <c r="E91" s="18">
        <f>44+44+44+44+44+44+44</f>
        <v>308</v>
      </c>
      <c r="F91" s="9" t="s">
        <v>13</v>
      </c>
      <c r="G91" s="13">
        <v>2026</v>
      </c>
      <c r="H91" s="5"/>
    </row>
    <row r="92" spans="1:8" ht="25.5" x14ac:dyDescent="0.25">
      <c r="A92" s="21">
        <v>87</v>
      </c>
      <c r="B92" s="14" t="s">
        <v>147</v>
      </c>
      <c r="C92" s="15" t="s">
        <v>148</v>
      </c>
      <c r="D92" s="15" t="s">
        <v>67</v>
      </c>
      <c r="E92" s="30">
        <v>4.28</v>
      </c>
      <c r="F92" s="9" t="s">
        <v>13</v>
      </c>
      <c r="G92" s="13">
        <v>2026</v>
      </c>
      <c r="H92" s="5"/>
    </row>
    <row r="93" spans="1:8" ht="25.5" x14ac:dyDescent="0.25">
      <c r="A93" s="21">
        <v>88</v>
      </c>
      <c r="B93" s="14" t="s">
        <v>149</v>
      </c>
      <c r="C93" s="15" t="s">
        <v>150</v>
      </c>
      <c r="D93" s="15" t="s">
        <v>67</v>
      </c>
      <c r="E93" s="30">
        <f>5.42+3.956</f>
        <v>9.3759999999999994</v>
      </c>
      <c r="F93" s="9" t="s">
        <v>13</v>
      </c>
      <c r="G93" s="13">
        <v>2026</v>
      </c>
      <c r="H93" s="5"/>
    </row>
    <row r="94" spans="1:8" ht="25.5" x14ac:dyDescent="0.25">
      <c r="A94" s="21">
        <v>89</v>
      </c>
      <c r="B94" s="5" t="s">
        <v>151</v>
      </c>
      <c r="C94" s="3" t="s">
        <v>152</v>
      </c>
      <c r="D94" s="3" t="s">
        <v>12</v>
      </c>
      <c r="E94" s="17">
        <v>6.74</v>
      </c>
      <c r="F94" s="9" t="s">
        <v>13</v>
      </c>
      <c r="G94" s="13">
        <v>2026</v>
      </c>
      <c r="H94" s="5"/>
    </row>
    <row r="95" spans="1:8" ht="25.5" x14ac:dyDescent="0.25">
      <c r="A95" s="21">
        <v>90</v>
      </c>
      <c r="B95" s="14" t="s">
        <v>153</v>
      </c>
      <c r="C95" s="15" t="s">
        <v>154</v>
      </c>
      <c r="D95" s="15" t="s">
        <v>67</v>
      </c>
      <c r="E95" s="30">
        <v>2.84</v>
      </c>
      <c r="F95" s="9" t="s">
        <v>13</v>
      </c>
      <c r="G95" s="13">
        <v>2026</v>
      </c>
      <c r="H95" s="5"/>
    </row>
    <row r="96" spans="1:8" ht="25.5" x14ac:dyDescent="0.25">
      <c r="A96" s="21">
        <v>91</v>
      </c>
      <c r="B96" s="5" t="s">
        <v>155</v>
      </c>
      <c r="C96" s="3" t="s">
        <v>156</v>
      </c>
      <c r="D96" s="3" t="s">
        <v>12</v>
      </c>
      <c r="E96" s="18">
        <f>12+10+12+10+12+12+12</f>
        <v>80</v>
      </c>
      <c r="F96" s="9" t="s">
        <v>13</v>
      </c>
      <c r="G96" s="13">
        <v>2026</v>
      </c>
      <c r="H96" s="5"/>
    </row>
    <row r="97" spans="1:8" ht="25.5" x14ac:dyDescent="0.25">
      <c r="A97" s="21">
        <v>92</v>
      </c>
      <c r="B97" s="5" t="s">
        <v>157</v>
      </c>
      <c r="C97" s="3" t="s">
        <v>130</v>
      </c>
      <c r="D97" s="3" t="s">
        <v>12</v>
      </c>
      <c r="E97" s="18">
        <f>42</f>
        <v>42</v>
      </c>
      <c r="F97" s="9" t="s">
        <v>13</v>
      </c>
      <c r="G97" s="13">
        <v>2026</v>
      </c>
      <c r="H97" s="5"/>
    </row>
    <row r="98" spans="1:8" ht="25.5" x14ac:dyDescent="0.25">
      <c r="A98" s="21">
        <v>93</v>
      </c>
      <c r="B98" s="5" t="s">
        <v>158</v>
      </c>
      <c r="C98" s="3" t="s">
        <v>159</v>
      </c>
      <c r="D98" s="3" t="s">
        <v>12</v>
      </c>
      <c r="E98" s="18">
        <f>22</f>
        <v>22</v>
      </c>
      <c r="F98" s="9" t="s">
        <v>13</v>
      </c>
      <c r="G98" s="13">
        <v>2026</v>
      </c>
      <c r="H98" s="5"/>
    </row>
    <row r="99" spans="1:8" ht="25.5" x14ac:dyDescent="0.25">
      <c r="A99" s="21">
        <v>94</v>
      </c>
      <c r="B99" s="5" t="s">
        <v>160</v>
      </c>
      <c r="C99" s="3" t="s">
        <v>161</v>
      </c>
      <c r="D99" s="11" t="s">
        <v>67</v>
      </c>
      <c r="E99" s="36">
        <v>1.1000000000000001</v>
      </c>
      <c r="F99" s="18" t="s">
        <v>25</v>
      </c>
      <c r="G99" s="13">
        <v>2026</v>
      </c>
      <c r="H99" s="5"/>
    </row>
    <row r="100" spans="1:8" ht="25.5" x14ac:dyDescent="0.25">
      <c r="A100" s="21">
        <v>95</v>
      </c>
      <c r="B100" s="14" t="s">
        <v>162</v>
      </c>
      <c r="C100" s="15" t="s">
        <v>163</v>
      </c>
      <c r="D100" s="15" t="s">
        <v>67</v>
      </c>
      <c r="E100" s="30">
        <f>1.3+4.92</f>
        <v>6.22</v>
      </c>
      <c r="F100" s="9" t="s">
        <v>13</v>
      </c>
      <c r="G100" s="13">
        <v>2026</v>
      </c>
      <c r="H100" s="5"/>
    </row>
    <row r="101" spans="1:8" ht="25.5" x14ac:dyDescent="0.25">
      <c r="A101" s="21">
        <v>96</v>
      </c>
      <c r="B101" s="14" t="s">
        <v>164</v>
      </c>
      <c r="C101" s="15" t="s">
        <v>165</v>
      </c>
      <c r="D101" s="15" t="s">
        <v>67</v>
      </c>
      <c r="E101" s="30">
        <f>1.6002</f>
        <v>1.6002000000000001</v>
      </c>
      <c r="F101" s="9" t="s">
        <v>13</v>
      </c>
      <c r="G101" s="13">
        <v>2026</v>
      </c>
      <c r="H101" s="5"/>
    </row>
    <row r="102" spans="1:8" ht="51" x14ac:dyDescent="0.25">
      <c r="A102" s="21">
        <v>97</v>
      </c>
      <c r="B102" s="14" t="s">
        <v>166</v>
      </c>
      <c r="C102" s="15" t="s">
        <v>167</v>
      </c>
      <c r="D102" s="15" t="s">
        <v>67</v>
      </c>
      <c r="E102" s="30">
        <f>2.85+6.8</f>
        <v>9.65</v>
      </c>
      <c r="F102" s="9" t="s">
        <v>168</v>
      </c>
      <c r="G102" s="13">
        <v>2026</v>
      </c>
      <c r="H102" s="5"/>
    </row>
    <row r="103" spans="1:8" ht="25.5" x14ac:dyDescent="0.25">
      <c r="A103" s="21">
        <v>98</v>
      </c>
      <c r="B103" s="14" t="s">
        <v>169</v>
      </c>
      <c r="C103" s="15" t="s">
        <v>165</v>
      </c>
      <c r="D103" s="15" t="s">
        <v>67</v>
      </c>
      <c r="E103" s="30">
        <v>1.1200000000000001</v>
      </c>
      <c r="F103" s="9" t="s">
        <v>13</v>
      </c>
      <c r="G103" s="13">
        <v>2026</v>
      </c>
      <c r="H103" s="5"/>
    </row>
    <row r="104" spans="1:8" ht="25.5" x14ac:dyDescent="0.25">
      <c r="A104" s="21">
        <v>99</v>
      </c>
      <c r="B104" s="5" t="s">
        <v>170</v>
      </c>
      <c r="C104" s="11" t="s">
        <v>171</v>
      </c>
      <c r="D104" s="11" t="s">
        <v>144</v>
      </c>
      <c r="E104" s="12">
        <v>3699</v>
      </c>
      <c r="F104" s="18" t="s">
        <v>25</v>
      </c>
      <c r="G104" s="13">
        <v>2026</v>
      </c>
      <c r="H104" s="5"/>
    </row>
    <row r="105" spans="1:8" ht="25.5" x14ac:dyDescent="0.25">
      <c r="A105" s="21">
        <v>100</v>
      </c>
      <c r="B105" s="5" t="s">
        <v>172</v>
      </c>
      <c r="C105" s="11" t="s">
        <v>171</v>
      </c>
      <c r="D105" s="11" t="s">
        <v>144</v>
      </c>
      <c r="E105" s="12">
        <v>2863</v>
      </c>
      <c r="F105" s="18" t="s">
        <v>25</v>
      </c>
      <c r="G105" s="13">
        <v>2026</v>
      </c>
      <c r="H105" s="5"/>
    </row>
    <row r="106" spans="1:8" ht="38.25" x14ac:dyDescent="0.25">
      <c r="A106" s="21">
        <v>101</v>
      </c>
      <c r="B106" s="14" t="s">
        <v>173</v>
      </c>
      <c r="C106" s="15" t="s">
        <v>174</v>
      </c>
      <c r="D106" s="15" t="s">
        <v>67</v>
      </c>
      <c r="E106" s="37">
        <v>0.17</v>
      </c>
      <c r="F106" s="9" t="s">
        <v>13</v>
      </c>
      <c r="G106" s="13">
        <v>2026</v>
      </c>
      <c r="H106" s="5"/>
    </row>
    <row r="107" spans="1:8" ht="25.5" x14ac:dyDescent="0.25">
      <c r="A107" s="21">
        <v>102</v>
      </c>
      <c r="B107" s="5" t="s">
        <v>175</v>
      </c>
      <c r="C107" s="11" t="s">
        <v>130</v>
      </c>
      <c r="D107" s="11" t="s">
        <v>144</v>
      </c>
      <c r="E107" s="12">
        <v>1780</v>
      </c>
      <c r="F107" s="18" t="s">
        <v>25</v>
      </c>
      <c r="G107" s="13">
        <v>2026</v>
      </c>
      <c r="H107" s="5"/>
    </row>
    <row r="108" spans="1:8" ht="25.5" x14ac:dyDescent="0.25">
      <c r="A108" s="21">
        <v>103</v>
      </c>
      <c r="B108" s="5" t="s">
        <v>176</v>
      </c>
      <c r="C108" s="11" t="s">
        <v>130</v>
      </c>
      <c r="D108" s="11" t="s">
        <v>144</v>
      </c>
      <c r="E108" s="12">
        <v>2950</v>
      </c>
      <c r="F108" s="18" t="s">
        <v>25</v>
      </c>
      <c r="G108" s="13">
        <v>2026</v>
      </c>
      <c r="H108" s="5"/>
    </row>
    <row r="109" spans="1:8" ht="25.5" x14ac:dyDescent="0.25">
      <c r="A109" s="21">
        <v>104</v>
      </c>
      <c r="B109" s="14" t="s">
        <v>177</v>
      </c>
      <c r="C109" s="15" t="s">
        <v>178</v>
      </c>
      <c r="D109" s="15" t="s">
        <v>67</v>
      </c>
      <c r="E109" s="30">
        <v>1.19</v>
      </c>
      <c r="F109" s="9" t="s">
        <v>13</v>
      </c>
      <c r="G109" s="13">
        <v>2026</v>
      </c>
      <c r="H109" s="5"/>
    </row>
    <row r="110" spans="1:8" ht="25.5" x14ac:dyDescent="0.25">
      <c r="A110" s="21">
        <v>105</v>
      </c>
      <c r="B110" s="14" t="s">
        <v>179</v>
      </c>
      <c r="C110" s="15" t="s">
        <v>180</v>
      </c>
      <c r="D110" s="15" t="s">
        <v>12</v>
      </c>
      <c r="E110" s="17">
        <v>47055</v>
      </c>
      <c r="F110" s="9" t="s">
        <v>13</v>
      </c>
      <c r="G110" s="13">
        <v>2026</v>
      </c>
      <c r="H110" s="5"/>
    </row>
    <row r="111" spans="1:8" ht="25.5" x14ac:dyDescent="0.25">
      <c r="A111" s="21">
        <v>106</v>
      </c>
      <c r="B111" s="27" t="s">
        <v>181</v>
      </c>
      <c r="C111" s="3" t="s">
        <v>182</v>
      </c>
      <c r="D111" s="15" t="s">
        <v>67</v>
      </c>
      <c r="E111" s="36">
        <f>8.415</f>
        <v>8.4149999999999991</v>
      </c>
      <c r="F111" s="9" t="s">
        <v>25</v>
      </c>
      <c r="G111" s="13">
        <v>2026</v>
      </c>
      <c r="H111" s="5"/>
    </row>
    <row r="112" spans="1:8" ht="25.5" x14ac:dyDescent="0.25">
      <c r="A112" s="21">
        <v>107</v>
      </c>
      <c r="B112" s="14" t="s">
        <v>183</v>
      </c>
      <c r="C112" s="15" t="s">
        <v>184</v>
      </c>
      <c r="D112" s="38" t="s">
        <v>135</v>
      </c>
      <c r="E112" s="17">
        <v>3055.22</v>
      </c>
      <c r="F112" s="18" t="s">
        <v>25</v>
      </c>
      <c r="G112" s="13">
        <v>2026</v>
      </c>
      <c r="H112" s="5"/>
    </row>
    <row r="113" spans="1:8" ht="25.5" x14ac:dyDescent="0.25">
      <c r="A113" s="21">
        <v>108</v>
      </c>
      <c r="B113" s="5" t="s">
        <v>185</v>
      </c>
      <c r="C113" s="3" t="s">
        <v>186</v>
      </c>
      <c r="D113" s="15" t="s">
        <v>12</v>
      </c>
      <c r="E113" s="17">
        <v>750</v>
      </c>
      <c r="F113" s="18" t="s">
        <v>25</v>
      </c>
      <c r="G113" s="13">
        <v>2026</v>
      </c>
      <c r="H113" s="62"/>
    </row>
    <row r="114" spans="1:8" ht="25.5" x14ac:dyDescent="0.25">
      <c r="A114" s="21">
        <v>109</v>
      </c>
      <c r="B114" s="5" t="s">
        <v>187</v>
      </c>
      <c r="C114" s="3" t="s">
        <v>186</v>
      </c>
      <c r="D114" s="15" t="s">
        <v>12</v>
      </c>
      <c r="E114" s="17">
        <v>100</v>
      </c>
      <c r="F114" s="18" t="s">
        <v>25</v>
      </c>
      <c r="G114" s="13">
        <v>2026</v>
      </c>
      <c r="H114" s="62"/>
    </row>
    <row r="115" spans="1:8" ht="25.5" x14ac:dyDescent="0.25">
      <c r="A115" s="21">
        <v>110</v>
      </c>
      <c r="B115" s="5" t="s">
        <v>188</v>
      </c>
      <c r="C115" s="3" t="s">
        <v>186</v>
      </c>
      <c r="D115" s="15" t="s">
        <v>12</v>
      </c>
      <c r="E115" s="17">
        <v>720</v>
      </c>
      <c r="F115" s="18" t="s">
        <v>25</v>
      </c>
      <c r="G115" s="13">
        <v>2026</v>
      </c>
      <c r="H115" s="62"/>
    </row>
    <row r="116" spans="1:8" x14ac:dyDescent="0.25">
      <c r="A116" s="39"/>
      <c r="B116" s="4" t="s">
        <v>189</v>
      </c>
      <c r="C116" s="39"/>
      <c r="D116" s="40"/>
      <c r="E116" s="41"/>
      <c r="F116" s="40"/>
      <c r="G116" s="10"/>
      <c r="H116" s="42"/>
    </row>
    <row r="117" spans="1:8" ht="25.5" x14ac:dyDescent="0.25">
      <c r="A117" s="3">
        <v>111</v>
      </c>
      <c r="B117" s="16" t="s">
        <v>190</v>
      </c>
      <c r="C117" s="23" t="s">
        <v>191</v>
      </c>
      <c r="D117" s="23" t="s">
        <v>67</v>
      </c>
      <c r="E117" s="43">
        <f>15.803+11.067</f>
        <v>26.87</v>
      </c>
      <c r="F117" s="9" t="s">
        <v>22</v>
      </c>
      <c r="G117" s="10">
        <v>2026</v>
      </c>
      <c r="H117" s="5"/>
    </row>
    <row r="118" spans="1:8" ht="25.5" x14ac:dyDescent="0.25">
      <c r="A118" s="3">
        <v>112</v>
      </c>
      <c r="B118" s="16" t="s">
        <v>192</v>
      </c>
      <c r="C118" s="23" t="s">
        <v>191</v>
      </c>
      <c r="D118" s="23" t="s">
        <v>67</v>
      </c>
      <c r="E118" s="43">
        <f>20.092+10.589</f>
        <v>30.680999999999997</v>
      </c>
      <c r="F118" s="9" t="s">
        <v>16</v>
      </c>
      <c r="G118" s="10">
        <v>2026</v>
      </c>
      <c r="H118" s="5"/>
    </row>
    <row r="119" spans="1:8" ht="25.5" x14ac:dyDescent="0.25">
      <c r="A119" s="3">
        <v>113</v>
      </c>
      <c r="B119" s="14" t="s">
        <v>193</v>
      </c>
      <c r="C119" s="3" t="s">
        <v>194</v>
      </c>
      <c r="D119" s="23" t="s">
        <v>67</v>
      </c>
      <c r="E119" s="36">
        <f>0.2+8.442</f>
        <v>8.6419999999999995</v>
      </c>
      <c r="F119" s="9" t="s">
        <v>16</v>
      </c>
      <c r="G119" s="10">
        <v>2026</v>
      </c>
      <c r="H119" s="5"/>
    </row>
    <row r="120" spans="1:8" ht="25.5" x14ac:dyDescent="0.25">
      <c r="A120" s="3">
        <v>114</v>
      </c>
      <c r="B120" s="5" t="s">
        <v>195</v>
      </c>
      <c r="C120" s="3" t="s">
        <v>196</v>
      </c>
      <c r="D120" s="15" t="s">
        <v>67</v>
      </c>
      <c r="E120" s="36">
        <v>0.2</v>
      </c>
      <c r="F120" s="9" t="s">
        <v>16</v>
      </c>
      <c r="G120" s="13">
        <v>2026</v>
      </c>
      <c r="H120" s="5"/>
    </row>
    <row r="121" spans="1:8" ht="25.5" x14ac:dyDescent="0.25">
      <c r="A121" s="3">
        <v>115</v>
      </c>
      <c r="B121" s="5" t="s">
        <v>197</v>
      </c>
      <c r="C121" s="3" t="s">
        <v>198</v>
      </c>
      <c r="D121" s="15" t="s">
        <v>67</v>
      </c>
      <c r="E121" s="36">
        <v>1.1200000000000001</v>
      </c>
      <c r="F121" s="9" t="s">
        <v>16</v>
      </c>
      <c r="G121" s="10">
        <v>2026</v>
      </c>
      <c r="H121" s="5"/>
    </row>
    <row r="122" spans="1:8" ht="25.5" x14ac:dyDescent="0.25">
      <c r="A122" s="3">
        <v>116</v>
      </c>
      <c r="B122" s="5" t="s">
        <v>199</v>
      </c>
      <c r="C122" s="3" t="s">
        <v>200</v>
      </c>
      <c r="D122" s="3" t="s">
        <v>144</v>
      </c>
      <c r="E122" s="17">
        <v>80</v>
      </c>
      <c r="F122" s="9" t="s">
        <v>16</v>
      </c>
      <c r="G122" s="13">
        <v>2026</v>
      </c>
      <c r="H122" s="5"/>
    </row>
    <row r="123" spans="1:8" ht="25.5" x14ac:dyDescent="0.25">
      <c r="A123" s="3">
        <v>117</v>
      </c>
      <c r="B123" s="5" t="s">
        <v>201</v>
      </c>
      <c r="C123" s="3" t="s">
        <v>202</v>
      </c>
      <c r="D123" s="12" t="s">
        <v>144</v>
      </c>
      <c r="E123" s="17">
        <v>45</v>
      </c>
      <c r="F123" s="9" t="s">
        <v>16</v>
      </c>
      <c r="G123" s="13">
        <v>2026</v>
      </c>
      <c r="H123" s="5"/>
    </row>
    <row r="124" spans="1:8" x14ac:dyDescent="0.25">
      <c r="A124" s="44"/>
      <c r="B124" s="45"/>
      <c r="C124" s="44"/>
      <c r="D124" s="46"/>
      <c r="E124" s="46"/>
      <c r="F124" s="47"/>
      <c r="G124" s="48"/>
      <c r="H124" s="45"/>
    </row>
    <row r="125" spans="1:8" x14ac:dyDescent="0.25">
      <c r="A125" s="63"/>
      <c r="B125" s="63"/>
      <c r="C125" s="63"/>
      <c r="D125" s="49"/>
      <c r="E125" s="50"/>
      <c r="F125" s="49"/>
      <c r="G125" s="50"/>
      <c r="H125" s="51"/>
    </row>
    <row r="126" spans="1:8" x14ac:dyDescent="0.25">
      <c r="A126" s="63" t="s">
        <v>203</v>
      </c>
      <c r="B126" s="63"/>
      <c r="C126" s="50"/>
      <c r="D126" s="49"/>
      <c r="E126" s="50"/>
      <c r="F126" s="49"/>
      <c r="G126" s="50"/>
      <c r="H126" s="51"/>
    </row>
    <row r="127" spans="1:8" ht="33.75" customHeight="1" x14ac:dyDescent="0.25">
      <c r="A127" s="64" t="s">
        <v>204</v>
      </c>
      <c r="B127" s="64"/>
      <c r="C127" s="64"/>
      <c r="D127" s="64"/>
      <c r="E127" s="64"/>
      <c r="F127" s="64"/>
      <c r="G127" s="64"/>
      <c r="H127" s="64"/>
    </row>
    <row r="128" spans="1:8" x14ac:dyDescent="0.25">
      <c r="A128" s="65" t="s">
        <v>205</v>
      </c>
      <c r="B128" s="65"/>
      <c r="C128" s="65"/>
      <c r="D128" s="65"/>
      <c r="E128" s="65"/>
      <c r="F128" s="65"/>
      <c r="G128" s="65"/>
      <c r="H128" s="65"/>
    </row>
    <row r="129" spans="1:8" x14ac:dyDescent="0.25">
      <c r="A129" s="65" t="s">
        <v>206</v>
      </c>
      <c r="B129" s="65"/>
      <c r="C129" s="65"/>
      <c r="D129" s="65"/>
      <c r="E129" s="65"/>
      <c r="F129" s="65"/>
      <c r="G129" s="65"/>
      <c r="H129" s="65"/>
    </row>
    <row r="130" spans="1:8" x14ac:dyDescent="0.25">
      <c r="A130" s="65" t="s">
        <v>207</v>
      </c>
      <c r="B130" s="65"/>
      <c r="C130" s="65"/>
      <c r="D130" s="65"/>
      <c r="E130" s="65"/>
      <c r="F130" s="65"/>
      <c r="G130" s="65"/>
      <c r="H130" s="65"/>
    </row>
    <row r="131" spans="1:8" x14ac:dyDescent="0.25">
      <c r="A131" s="65" t="s">
        <v>208</v>
      </c>
      <c r="B131" s="65"/>
      <c r="C131" s="65"/>
      <c r="D131" s="65"/>
      <c r="E131" s="65"/>
      <c r="F131" s="65"/>
      <c r="G131" s="65"/>
      <c r="H131" s="65"/>
    </row>
    <row r="132" spans="1:8" ht="23.25" customHeight="1" x14ac:dyDescent="0.25">
      <c r="A132" s="57" t="s">
        <v>209</v>
      </c>
      <c r="B132" s="58"/>
      <c r="C132" s="58"/>
      <c r="D132" s="58"/>
      <c r="E132" s="58"/>
      <c r="F132" s="58"/>
      <c r="G132" s="58"/>
      <c r="H132" s="58"/>
    </row>
    <row r="133" spans="1:8" x14ac:dyDescent="0.25">
      <c r="A133" s="65" t="s">
        <v>210</v>
      </c>
      <c r="B133" s="65"/>
      <c r="C133" s="65"/>
      <c r="D133" s="65"/>
      <c r="E133" s="65"/>
      <c r="F133" s="65"/>
      <c r="G133" s="65"/>
      <c r="H133" s="65"/>
    </row>
    <row r="134" spans="1:8" x14ac:dyDescent="0.25">
      <c r="A134" s="66" t="s">
        <v>211</v>
      </c>
      <c r="B134" s="66"/>
      <c r="C134" s="66"/>
      <c r="D134" s="66"/>
      <c r="E134" s="66"/>
      <c r="F134" s="66"/>
      <c r="G134" s="66"/>
      <c r="H134" s="66"/>
    </row>
    <row r="135" spans="1:8" x14ac:dyDescent="0.25">
      <c r="A135" s="66" t="s">
        <v>212</v>
      </c>
      <c r="B135" s="66"/>
      <c r="C135" s="66"/>
      <c r="D135" s="66"/>
      <c r="E135" s="66"/>
      <c r="F135" s="66"/>
      <c r="G135" s="66"/>
      <c r="H135" s="66"/>
    </row>
    <row r="136" spans="1:8" x14ac:dyDescent="0.25">
      <c r="A136" s="66" t="s">
        <v>213</v>
      </c>
      <c r="B136" s="66"/>
      <c r="C136" s="66"/>
      <c r="D136" s="66"/>
      <c r="E136" s="66"/>
      <c r="F136" s="66"/>
      <c r="G136" s="66"/>
      <c r="H136" s="66"/>
    </row>
    <row r="137" spans="1:8" x14ac:dyDescent="0.25">
      <c r="A137" s="66" t="s">
        <v>214</v>
      </c>
      <c r="B137" s="66"/>
      <c r="C137" s="66"/>
      <c r="D137" s="66"/>
      <c r="E137" s="66"/>
      <c r="F137" s="66"/>
      <c r="G137" s="66"/>
      <c r="H137" s="66"/>
    </row>
    <row r="138" spans="1:8" x14ac:dyDescent="0.25">
      <c r="A138" s="66" t="s">
        <v>215</v>
      </c>
      <c r="B138" s="66"/>
      <c r="C138" s="66"/>
      <c r="D138" s="66"/>
      <c r="E138" s="66"/>
      <c r="F138" s="66"/>
      <c r="G138" s="66"/>
      <c r="H138" s="66"/>
    </row>
    <row r="139" spans="1:8" x14ac:dyDescent="0.25">
      <c r="A139" s="66" t="s">
        <v>216</v>
      </c>
      <c r="B139" s="66"/>
      <c r="C139" s="66"/>
      <c r="D139" s="66"/>
      <c r="E139" s="66"/>
      <c r="F139" s="66"/>
      <c r="G139" s="66"/>
      <c r="H139" s="66"/>
    </row>
    <row r="140" spans="1:8" x14ac:dyDescent="0.25">
      <c r="A140" s="66" t="s">
        <v>217</v>
      </c>
      <c r="B140" s="66"/>
      <c r="C140" s="66"/>
      <c r="D140" s="66"/>
      <c r="E140" s="66"/>
      <c r="F140" s="66"/>
      <c r="G140" s="66"/>
      <c r="H140" s="66"/>
    </row>
    <row r="141" spans="1:8" x14ac:dyDescent="0.25">
      <c r="A141" s="66" t="s">
        <v>218</v>
      </c>
      <c r="B141" s="66"/>
      <c r="C141" s="66"/>
      <c r="D141" s="66"/>
      <c r="E141" s="66"/>
      <c r="F141" s="66"/>
      <c r="G141" s="66"/>
      <c r="H141" s="66"/>
    </row>
    <row r="142" spans="1:8" x14ac:dyDescent="0.25">
      <c r="A142" s="66" t="s">
        <v>219</v>
      </c>
      <c r="B142" s="66"/>
      <c r="C142" s="66"/>
      <c r="D142" s="66"/>
      <c r="E142" s="66"/>
      <c r="F142" s="66"/>
      <c r="G142" s="66"/>
      <c r="H142" s="66"/>
    </row>
    <row r="143" spans="1:8" x14ac:dyDescent="0.25">
      <c r="A143" s="66" t="s">
        <v>220</v>
      </c>
      <c r="B143" s="66"/>
      <c r="C143" s="66"/>
      <c r="D143" s="66"/>
      <c r="E143" s="66"/>
      <c r="F143" s="66"/>
      <c r="G143" s="66"/>
      <c r="H143" s="66"/>
    </row>
    <row r="144" spans="1:8" x14ac:dyDescent="0.25">
      <c r="A144" s="66" t="s">
        <v>221</v>
      </c>
      <c r="B144" s="66"/>
      <c r="C144" s="66"/>
      <c r="D144" s="66"/>
      <c r="E144" s="66"/>
      <c r="F144" s="66"/>
      <c r="G144" s="66"/>
      <c r="H144" s="66"/>
    </row>
    <row r="145" spans="1:8" x14ac:dyDescent="0.25">
      <c r="A145" s="66" t="s">
        <v>222</v>
      </c>
      <c r="B145" s="66"/>
      <c r="C145" s="66"/>
      <c r="D145" s="66"/>
      <c r="E145" s="66"/>
      <c r="F145" s="66"/>
      <c r="G145" s="66"/>
      <c r="H145" s="66"/>
    </row>
    <row r="146" spans="1:8" ht="24.75" customHeight="1" x14ac:dyDescent="0.25">
      <c r="A146" s="68" t="s">
        <v>223</v>
      </c>
      <c r="B146" s="68"/>
      <c r="C146" s="68"/>
      <c r="D146" s="68"/>
      <c r="E146" s="68"/>
      <c r="F146" s="68"/>
      <c r="G146" s="68"/>
      <c r="H146" s="68"/>
    </row>
    <row r="147" spans="1:8" ht="24.75" customHeight="1" x14ac:dyDescent="0.25">
      <c r="A147" s="66" t="s">
        <v>224</v>
      </c>
      <c r="B147" s="66"/>
      <c r="C147" s="66"/>
      <c r="D147" s="66"/>
      <c r="E147" s="66"/>
      <c r="F147" s="66"/>
      <c r="G147" s="66"/>
      <c r="H147" s="66"/>
    </row>
    <row r="148" spans="1:8" x14ac:dyDescent="0.25">
      <c r="A148" s="69" t="s">
        <v>225</v>
      </c>
      <c r="B148" s="69"/>
      <c r="C148" s="69"/>
      <c r="D148" s="69"/>
      <c r="E148" s="69"/>
      <c r="F148" s="69"/>
      <c r="G148" s="69"/>
      <c r="H148" s="69"/>
    </row>
    <row r="149" spans="1:8" x14ac:dyDescent="0.25">
      <c r="A149" s="69" t="s">
        <v>226</v>
      </c>
      <c r="B149" s="69"/>
      <c r="C149" s="69"/>
      <c r="D149" s="69"/>
      <c r="E149" s="69"/>
      <c r="F149" s="69"/>
      <c r="G149" s="69"/>
      <c r="H149" s="52"/>
    </row>
    <row r="150" spans="1:8" ht="29.25" customHeight="1" x14ac:dyDescent="0.25">
      <c r="A150" s="70" t="s">
        <v>227</v>
      </c>
      <c r="B150" s="70"/>
      <c r="C150" s="70"/>
      <c r="D150" s="70"/>
      <c r="E150" s="70"/>
      <c r="F150" s="70"/>
      <c r="G150" s="70"/>
      <c r="H150" s="70"/>
    </row>
    <row r="151" spans="1:8" x14ac:dyDescent="0.25">
      <c r="A151" s="53"/>
      <c r="B151" s="54"/>
      <c r="C151" s="55"/>
      <c r="D151" s="56"/>
      <c r="E151" s="55"/>
      <c r="F151" s="56"/>
      <c r="G151" s="55"/>
      <c r="H151" s="54"/>
    </row>
    <row r="152" spans="1:8" x14ac:dyDescent="0.25">
      <c r="A152" s="67"/>
      <c r="B152" s="67"/>
      <c r="C152" s="67"/>
      <c r="D152" s="67"/>
      <c r="E152" s="67"/>
      <c r="F152" s="67"/>
      <c r="G152" s="67"/>
      <c r="H152" s="67"/>
    </row>
  </sheetData>
  <mergeCells count="31">
    <mergeCell ref="A152:H152"/>
    <mergeCell ref="A145:H145"/>
    <mergeCell ref="A146:H146"/>
    <mergeCell ref="A147:H147"/>
    <mergeCell ref="A148:H148"/>
    <mergeCell ref="A149:G149"/>
    <mergeCell ref="A150:H150"/>
    <mergeCell ref="A144:H144"/>
    <mergeCell ref="A133:H133"/>
    <mergeCell ref="A134:H134"/>
    <mergeCell ref="A135:H135"/>
    <mergeCell ref="A136:H136"/>
    <mergeCell ref="A137:H137"/>
    <mergeCell ref="A138:H138"/>
    <mergeCell ref="A139:H139"/>
    <mergeCell ref="A140:H140"/>
    <mergeCell ref="A141:H141"/>
    <mergeCell ref="A142:H142"/>
    <mergeCell ref="A143:H143"/>
    <mergeCell ref="A132:H132"/>
    <mergeCell ref="A1:H1"/>
    <mergeCell ref="A2:H2"/>
    <mergeCell ref="F89:F90"/>
    <mergeCell ref="H113:H115"/>
    <mergeCell ref="A125:C125"/>
    <mergeCell ref="A126:B126"/>
    <mergeCell ref="A127:H127"/>
    <mergeCell ref="A128:H128"/>
    <mergeCell ref="A129:H129"/>
    <mergeCell ref="A130:H130"/>
    <mergeCell ref="A131:H1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2025-12-24T05:18:46Z</dcterms:modified>
</cp:coreProperties>
</file>